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'Sheet1'!$A$1:$K$111</definedName>
  </definedNames>
  <calcPr fullCalcOnLoad="1"/>
</workbook>
</file>

<file path=xl/sharedStrings.xml><?xml version="1.0" encoding="utf-8"?>
<sst xmlns="http://schemas.openxmlformats.org/spreadsheetml/2006/main" count="233" uniqueCount="170">
  <si>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</si>
  <si>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</si>
  <si>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</si>
  <si>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</si>
  <si>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</si>
  <si>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</si>
  <si>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</si>
  <si>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</si>
  <si>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</si>
  <si>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</si>
  <si>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</si>
  <si>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</si>
  <si>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</si>
  <si>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</si>
  <si>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</si>
  <si>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</si>
  <si>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</si>
  <si>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</si>
  <si>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</si>
  <si>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</si>
  <si>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</si>
  <si>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</si>
  <si>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</si>
  <si>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</si>
  <si>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</si>
  <si>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</si>
  <si>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</si>
  <si>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</si>
  <si>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</si>
  <si>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</si>
  <si>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</si>
  <si>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</si>
  <si>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</si>
  <si>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</si>
  <si>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</si>
  <si>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</si>
  <si>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</si>
  <si>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</si>
  <si>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</si>
  <si>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</si>
  <si>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</si>
  <si>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</si>
  <si>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</si>
  <si>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</si>
  <si>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</si>
  <si>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</si>
  <si>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</si>
  <si>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</si>
  <si>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</si>
  <si>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</si>
  <si>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David Paczosa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</si>
  <si>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</si>
  <si>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</si>
  <si>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</si>
  <si>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</si>
  <si>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</si>
  <si>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</si>
  <si>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</si>
  <si>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</si>
  <si>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</si>
  <si>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</si>
  <si>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</si>
  <si>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</si>
  <si>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</si>
  <si>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</si>
  <si>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</si>
  <si>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</si>
  <si>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</si>
  <si>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</si>
  <si>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</si>
  <si>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</si>
  <si>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</si>
  <si>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</si>
  <si>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</si>
  <si>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</si>
  <si>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</si>
  <si>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</si>
  <si>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</si>
  <si>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</si>
  <si>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</si>
  <si>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</si>
  <si>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</si>
  <si>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</si>
  <si>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</si>
  <si>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</si>
  <si>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</si>
  <si>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TOTAL STREET ACCT APRIL RECEIPTS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</si>
  <si>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</si>
  <si>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</si>
  <si>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</si>
  <si>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</si>
  <si>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</si>
  <si>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</si>
  <si>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</si>
  <si>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</si>
  <si>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</si>
  <si>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</si>
  <si>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</si>
  <si>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</si>
  <si>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Repairs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</si>
  <si>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</si>
  <si>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</si>
  <si>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</si>
  <si>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</si>
  <si>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</si>
  <si>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</si>
  <si>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</si>
  <si>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</si>
  <si>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</si>
  <si>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</si>
  <si>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</si>
  <si>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</si>
  <si>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</si>
  <si>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</si>
  <si>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</si>
  <si>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Menards</t>
  </si>
  <si>
    <t>Nebraska Sweeping Inc.</t>
  </si>
  <si>
    <t>postage</t>
  </si>
  <si>
    <t>fuel for mower and tractor</t>
  </si>
  <si>
    <t>Nebraska Public Heath Envrionmental Lab</t>
  </si>
  <si>
    <t>Testing</t>
  </si>
  <si>
    <t>Union Pacific Mowing</t>
  </si>
  <si>
    <t>ACE Hardware</t>
  </si>
  <si>
    <t>supplies</t>
  </si>
  <si>
    <t>Bomgaars</t>
  </si>
  <si>
    <t>fence posts for lagoon</t>
  </si>
  <si>
    <t>Eakes</t>
  </si>
  <si>
    <t>3E Electrical Engineering &amp; Equipment Co</t>
  </si>
  <si>
    <t>lagoon lift station</t>
  </si>
  <si>
    <t>Mail Prep</t>
  </si>
  <si>
    <t>postage, fold, insert and seal</t>
  </si>
  <si>
    <t>office &amp; shop supplies; repair parts for lagoon</t>
  </si>
  <si>
    <t>November 2017 BILLS-PAID December 2017</t>
  </si>
  <si>
    <t>November RECAP</t>
  </si>
  <si>
    <t>BANK BALANCES November 30, 2017</t>
  </si>
  <si>
    <t>Nebraska Municipal Clerks Association</t>
  </si>
  <si>
    <t>Dues/Membership</t>
  </si>
  <si>
    <t>Dues 2018</t>
  </si>
  <si>
    <t>Chris Staroscik</t>
  </si>
  <si>
    <t>Dustin Schaefer</t>
  </si>
  <si>
    <t>Joseph Boruch</t>
  </si>
  <si>
    <t>Josh Dahlberg</t>
  </si>
  <si>
    <t>Paige Young</t>
  </si>
  <si>
    <t>Big Red Sanitation</t>
  </si>
  <si>
    <t>garbage removal</t>
  </si>
  <si>
    <t>Connecting Point</t>
  </si>
  <si>
    <t>flash drive from computer crash</t>
  </si>
  <si>
    <t>Duncan Parts &amp; Service</t>
  </si>
  <si>
    <t>pickup oil change</t>
  </si>
  <si>
    <t>desk calendar refill/12month calendar</t>
  </si>
  <si>
    <t>Nebraska Department of Environmental Quality</t>
  </si>
  <si>
    <t>Loan</t>
  </si>
  <si>
    <t>Sewer loan payment</t>
  </si>
  <si>
    <t>Regular Sweep</t>
  </si>
  <si>
    <t>Tire Outlet</t>
  </si>
  <si>
    <t>Tractor tires</t>
  </si>
  <si>
    <t>Thaine's Garage</t>
  </si>
  <si>
    <t>generator repair - lift station</t>
  </si>
  <si>
    <t>Rita Micek</t>
  </si>
  <si>
    <t>Refund</t>
  </si>
  <si>
    <t>Customer Refund - overpayment - no longer at service address</t>
  </si>
  <si>
    <t>Nebraska Department of Health &amp; Human Services</t>
  </si>
  <si>
    <t>Training</t>
  </si>
  <si>
    <t>Thaine's water training courses to get licensed</t>
  </si>
  <si>
    <t>Kopke; M.Dahlberg</t>
  </si>
  <si>
    <t>Donation</t>
  </si>
  <si>
    <t>Depository Trust Company</t>
  </si>
  <si>
    <t>Interest Pymt</t>
  </si>
  <si>
    <t>Water Treatment plant Interest</t>
  </si>
  <si>
    <t>WIRE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</si>
</sst>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zoomScalePageLayoutView="90" workbookViewId="0" topLeftCell="A1">
      <pane ySplit="5" topLeftCell="A39" activePane="bottomLeft" state="frozen"/>
      <selection pane="topLeft" activeCell="A1" sqref="A1"/>
      <selection pane="bottomLeft" activeCell="I15" sqref="I15:K15"/>
    </sheetView>
  </sheetViews>
  <sheetFormatPr defaultColWidth="9.140625" defaultRowHeight="12.75"/>
  <cols>
    <col min="1" max="1" width="43.8515625" style="1" bestFit="1" customWidth="1"/>
    <col min="2" max="2" width="8.28125" style="5" customWidth="1"/>
    <col min="3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132</v>
      </c>
      <c r="B1" s="30"/>
      <c r="C1" s="21"/>
      <c r="K1" s="41" t="s">
        <v>133</v>
      </c>
    </row>
    <row r="2" ht="12.75">
      <c r="A2" s="2"/>
    </row>
    <row r="3" spans="1:14" s="21" customFormat="1" ht="12.75">
      <c r="A3" s="39" t="s">
        <v>25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5"/>
    </row>
    <row r="6" spans="1:18" s="7" customFormat="1" ht="15">
      <c r="A6" s="33" t="s">
        <v>89</v>
      </c>
      <c r="B6" s="32" t="s">
        <v>98</v>
      </c>
      <c r="C6" s="45">
        <v>1080.74</v>
      </c>
      <c r="D6" s="45">
        <v>1080.74</v>
      </c>
      <c r="E6" s="31"/>
      <c r="F6" s="31"/>
      <c r="G6" s="31"/>
      <c r="H6" s="1">
        <f aca="true" t="shared" si="0" ref="H6:H15">+C6-SUM(D6:G6)</f>
        <v>0</v>
      </c>
      <c r="I6" s="33" t="s">
        <v>43</v>
      </c>
      <c r="J6" s="33"/>
      <c r="K6" s="33" t="s">
        <v>109</v>
      </c>
      <c r="R6" s="35"/>
    </row>
    <row r="7" spans="1:18" s="7" customFormat="1" ht="15">
      <c r="A7" s="33" t="s">
        <v>90</v>
      </c>
      <c r="B7" s="32" t="s">
        <v>98</v>
      </c>
      <c r="C7" s="31">
        <v>13.35</v>
      </c>
      <c r="D7" s="31"/>
      <c r="E7" s="31"/>
      <c r="F7" s="31">
        <v>13.35</v>
      </c>
      <c r="G7" s="31"/>
      <c r="H7" s="1">
        <f t="shared" si="0"/>
        <v>0</v>
      </c>
      <c r="I7" s="33" t="s">
        <v>110</v>
      </c>
      <c r="J7" s="33"/>
      <c r="K7" s="33" t="s">
        <v>113</v>
      </c>
      <c r="R7" s="35"/>
    </row>
    <row r="8" spans="1:18" s="7" customFormat="1" ht="15">
      <c r="A8" s="33" t="s">
        <v>111</v>
      </c>
      <c r="B8" s="32" t="s">
        <v>39</v>
      </c>
      <c r="C8" s="22">
        <v>1140.24</v>
      </c>
      <c r="D8" s="22">
        <v>1140.24</v>
      </c>
      <c r="E8" s="31"/>
      <c r="F8" s="31"/>
      <c r="G8" s="31"/>
      <c r="H8" s="1">
        <f t="shared" si="0"/>
        <v>0</v>
      </c>
      <c r="I8" s="33" t="s">
        <v>12</v>
      </c>
      <c r="J8" s="33"/>
      <c r="K8" s="33" t="s">
        <v>47</v>
      </c>
      <c r="R8" s="35"/>
    </row>
    <row r="9" spans="1:18" s="7" customFormat="1" ht="15">
      <c r="A9" s="33" t="s">
        <v>49</v>
      </c>
      <c r="B9" s="32" t="s">
        <v>39</v>
      </c>
      <c r="C9" s="22">
        <v>816.95</v>
      </c>
      <c r="D9" s="22">
        <v>816.95</v>
      </c>
      <c r="E9" s="31"/>
      <c r="F9" s="31"/>
      <c r="G9" s="31"/>
      <c r="H9" s="1">
        <f t="shared" si="0"/>
        <v>0</v>
      </c>
      <c r="I9" s="33" t="s">
        <v>12</v>
      </c>
      <c r="J9" s="33"/>
      <c r="K9" s="33" t="s">
        <v>38</v>
      </c>
      <c r="R9" s="35"/>
    </row>
    <row r="10" spans="1:18" s="7" customFormat="1" ht="15">
      <c r="A10" s="7" t="s">
        <v>83</v>
      </c>
      <c r="B10" s="32" t="s">
        <v>39</v>
      </c>
      <c r="C10" s="22">
        <v>1047.03</v>
      </c>
      <c r="D10" s="7">
        <v>261.76</v>
      </c>
      <c r="E10" s="7">
        <v>261.76</v>
      </c>
      <c r="F10" s="7">
        <v>261.76</v>
      </c>
      <c r="G10" s="7">
        <v>261.75</v>
      </c>
      <c r="H10" s="1">
        <f t="shared" si="0"/>
        <v>0</v>
      </c>
      <c r="I10" s="7" t="s">
        <v>84</v>
      </c>
      <c r="J10" s="1"/>
      <c r="K10" s="7" t="s">
        <v>84</v>
      </c>
      <c r="R10" s="35"/>
    </row>
    <row r="11" spans="1:18" s="7" customFormat="1" ht="15">
      <c r="A11" s="7" t="s">
        <v>81</v>
      </c>
      <c r="B11" s="32" t="s">
        <v>39</v>
      </c>
      <c r="C11" s="22">
        <v>285.75</v>
      </c>
      <c r="D11" s="7">
        <v>170.75</v>
      </c>
      <c r="G11" s="22">
        <v>115</v>
      </c>
      <c r="H11" s="1">
        <f t="shared" si="0"/>
        <v>0</v>
      </c>
      <c r="I11" s="7" t="s">
        <v>103</v>
      </c>
      <c r="J11" s="1"/>
      <c r="K11" s="7" t="s">
        <v>117</v>
      </c>
      <c r="R11" s="35"/>
    </row>
    <row r="12" spans="1:18" s="7" customFormat="1" ht="15">
      <c r="A12" s="7" t="s">
        <v>9</v>
      </c>
      <c r="B12" s="32" t="s">
        <v>39</v>
      </c>
      <c r="C12" s="22">
        <f>77.46+166.76</f>
        <v>244.21999999999997</v>
      </c>
      <c r="D12" s="7">
        <v>166.76</v>
      </c>
      <c r="E12" s="7">
        <v>77.46</v>
      </c>
      <c r="G12" s="22"/>
      <c r="H12" s="1">
        <f t="shared" si="0"/>
        <v>0</v>
      </c>
      <c r="I12" s="7" t="s">
        <v>54</v>
      </c>
      <c r="J12" s="1"/>
      <c r="K12" s="7" t="s">
        <v>54</v>
      </c>
      <c r="R12" s="35"/>
    </row>
    <row r="13" spans="1:18" s="7" customFormat="1" ht="15">
      <c r="A13" s="7" t="s">
        <v>11</v>
      </c>
      <c r="B13" s="32" t="s">
        <v>39</v>
      </c>
      <c r="C13" s="22">
        <f>425.04+37.16+354.74</f>
        <v>816.94</v>
      </c>
      <c r="D13" s="7">
        <v>425.04</v>
      </c>
      <c r="E13" s="7">
        <v>37.16</v>
      </c>
      <c r="G13" s="7">
        <v>354.74</v>
      </c>
      <c r="H13" s="1">
        <f t="shared" si="0"/>
        <v>0</v>
      </c>
      <c r="I13" s="7" t="s">
        <v>56</v>
      </c>
      <c r="J13" s="1"/>
      <c r="K13" s="7" t="s">
        <v>10</v>
      </c>
      <c r="R13" s="35"/>
    </row>
    <row r="14" spans="1:18" s="7" customFormat="1" ht="15">
      <c r="A14" s="7" t="s">
        <v>55</v>
      </c>
      <c r="B14" s="32" t="s">
        <v>39</v>
      </c>
      <c r="C14" s="22">
        <v>67.5</v>
      </c>
      <c r="D14" s="7">
        <v>16.88</v>
      </c>
      <c r="E14" s="7">
        <v>16.88</v>
      </c>
      <c r="F14" s="7">
        <v>16.87</v>
      </c>
      <c r="G14" s="7">
        <v>16.87</v>
      </c>
      <c r="H14" s="1">
        <f t="shared" si="0"/>
        <v>0</v>
      </c>
      <c r="I14" s="7" t="s">
        <v>54</v>
      </c>
      <c r="J14" s="1"/>
      <c r="K14" s="7" t="s">
        <v>54</v>
      </c>
      <c r="R14" s="35"/>
    </row>
    <row r="15" spans="1:18" s="7" customFormat="1" ht="15">
      <c r="A15" s="22" t="s">
        <v>100</v>
      </c>
      <c r="B15" s="32">
        <v>18828</v>
      </c>
      <c r="C15" s="22">
        <v>1162.16</v>
      </c>
      <c r="D15" s="7">
        <v>290.54</v>
      </c>
      <c r="E15" s="7">
        <v>290.54</v>
      </c>
      <c r="F15" s="7">
        <v>290.54</v>
      </c>
      <c r="G15" s="7">
        <v>290.54</v>
      </c>
      <c r="H15" s="1">
        <f t="shared" si="0"/>
        <v>0</v>
      </c>
      <c r="I15" s="7" t="s">
        <v>57</v>
      </c>
      <c r="J15" s="1"/>
      <c r="K15" s="7" t="s">
        <v>57</v>
      </c>
      <c r="R15" s="35"/>
    </row>
    <row r="16" spans="1:18" s="7" customFormat="1" ht="15">
      <c r="A16" s="7" t="s">
        <v>50</v>
      </c>
      <c r="B16" s="32">
        <v>18829</v>
      </c>
      <c r="C16" s="7">
        <v>92.35</v>
      </c>
      <c r="D16" s="7">
        <v>23.09</v>
      </c>
      <c r="E16" s="7">
        <v>23.09</v>
      </c>
      <c r="F16" s="7">
        <v>23.09</v>
      </c>
      <c r="G16" s="7">
        <v>23.08</v>
      </c>
      <c r="H16" s="1">
        <f>+C16-SUM(D16:G16)</f>
        <v>0</v>
      </c>
      <c r="I16" s="7" t="s">
        <v>53</v>
      </c>
      <c r="J16" s="1"/>
      <c r="K16" s="7" t="s">
        <v>53</v>
      </c>
      <c r="R16" s="35"/>
    </row>
    <row r="17" spans="1:18" ht="15">
      <c r="A17" s="22" t="s">
        <v>73</v>
      </c>
      <c r="B17" s="32">
        <v>18830</v>
      </c>
      <c r="C17" s="22">
        <v>714.79</v>
      </c>
      <c r="D17" s="1">
        <f>+C17/4</f>
        <v>178.6975</v>
      </c>
      <c r="E17" s="1">
        <v>178.7</v>
      </c>
      <c r="F17" s="1">
        <v>178.7</v>
      </c>
      <c r="G17" s="1">
        <v>178.69</v>
      </c>
      <c r="H17" s="1">
        <f>+C17-SUM(D17:G17)</f>
        <v>0.0025000000000545697</v>
      </c>
      <c r="I17" s="7" t="s">
        <v>53</v>
      </c>
      <c r="K17" s="7" t="s">
        <v>53</v>
      </c>
      <c r="L17" s="7"/>
      <c r="R17" s="35"/>
    </row>
    <row r="18" spans="1:18" ht="15">
      <c r="A18" s="22" t="s">
        <v>88</v>
      </c>
      <c r="B18" s="32">
        <v>18831</v>
      </c>
      <c r="C18" s="7">
        <v>503.77</v>
      </c>
      <c r="D18" s="1">
        <v>125.95</v>
      </c>
      <c r="E18" s="1">
        <v>125.94</v>
      </c>
      <c r="F18" s="1">
        <v>125.94</v>
      </c>
      <c r="G18" s="1">
        <v>125.94</v>
      </c>
      <c r="H18" s="1">
        <f>+C18-SUM(D18:G18)</f>
        <v>0</v>
      </c>
      <c r="I18" s="7" t="s">
        <v>57</v>
      </c>
      <c r="K18" s="7" t="s">
        <v>57</v>
      </c>
      <c r="R18" s="35"/>
    </row>
    <row r="19" spans="1:18" ht="15">
      <c r="A19" s="22" t="s">
        <v>114</v>
      </c>
      <c r="B19" s="32">
        <v>18832</v>
      </c>
      <c r="C19" s="7">
        <v>46.18</v>
      </c>
      <c r="E19" s="1">
        <v>23.09</v>
      </c>
      <c r="G19" s="1">
        <v>23.09</v>
      </c>
      <c r="H19" s="1">
        <f>+C19-SUM(D19:G19)</f>
        <v>0</v>
      </c>
      <c r="I19" s="7" t="s">
        <v>53</v>
      </c>
      <c r="K19" s="7" t="s">
        <v>53</v>
      </c>
      <c r="R19" s="35"/>
    </row>
    <row r="20" spans="1:18" ht="15">
      <c r="A20" s="22" t="s">
        <v>135</v>
      </c>
      <c r="B20" s="32">
        <v>18833</v>
      </c>
      <c r="C20" s="7">
        <v>25</v>
      </c>
      <c r="D20" s="1">
        <v>25</v>
      </c>
      <c r="H20" s="1">
        <f>+C20-SUM(D20:G20)</f>
        <v>0</v>
      </c>
      <c r="I20" s="7" t="s">
        <v>136</v>
      </c>
      <c r="K20" s="7" t="s">
        <v>137</v>
      </c>
      <c r="R20" s="35"/>
    </row>
    <row r="21" spans="1:18" ht="15">
      <c r="A21" s="22" t="s">
        <v>138</v>
      </c>
      <c r="B21" s="32">
        <v>18834</v>
      </c>
      <c r="C21" s="7">
        <v>124.67</v>
      </c>
      <c r="D21" s="1">
        <v>31.17</v>
      </c>
      <c r="E21" s="1">
        <v>31.17</v>
      </c>
      <c r="F21" s="1">
        <v>31.17</v>
      </c>
      <c r="G21" s="1">
        <v>31.16</v>
      </c>
      <c r="H21" s="1">
        <f>+C21-SUM(D21:G21)</f>
        <v>0</v>
      </c>
      <c r="I21" s="7" t="s">
        <v>57</v>
      </c>
      <c r="K21" s="7" t="s">
        <v>57</v>
      </c>
      <c r="R21" s="35"/>
    </row>
    <row r="22" spans="1:18" ht="15">
      <c r="A22" s="22" t="s">
        <v>139</v>
      </c>
      <c r="B22" s="32">
        <v>18835</v>
      </c>
      <c r="C22" s="7">
        <v>166.23</v>
      </c>
      <c r="D22" s="1">
        <v>41.56</v>
      </c>
      <c r="E22" s="1">
        <v>41.56</v>
      </c>
      <c r="F22" s="1">
        <v>41.56</v>
      </c>
      <c r="G22" s="1">
        <v>41.55</v>
      </c>
      <c r="H22" s="1">
        <f>+C22-SUM(D22:G22)</f>
        <v>0</v>
      </c>
      <c r="I22" s="7" t="s">
        <v>57</v>
      </c>
      <c r="K22" s="7" t="s">
        <v>57</v>
      </c>
      <c r="R22" s="35"/>
    </row>
    <row r="23" spans="1:18" ht="15">
      <c r="A23" s="22" t="s">
        <v>140</v>
      </c>
      <c r="B23" s="32">
        <v>18836</v>
      </c>
      <c r="C23" s="7">
        <v>124.67</v>
      </c>
      <c r="D23" s="1">
        <v>31.17</v>
      </c>
      <c r="E23" s="1">
        <v>31.17</v>
      </c>
      <c r="F23" s="1">
        <v>31.17</v>
      </c>
      <c r="G23" s="1">
        <v>31.16</v>
      </c>
      <c r="H23" s="1">
        <f>+C23-SUM(D23:G23)</f>
        <v>0</v>
      </c>
      <c r="I23" s="7" t="s">
        <v>57</v>
      </c>
      <c r="K23" s="7" t="s">
        <v>57</v>
      </c>
      <c r="R23" s="35"/>
    </row>
    <row r="24" spans="1:18" ht="15">
      <c r="A24" s="22" t="s">
        <v>141</v>
      </c>
      <c r="B24" s="32">
        <v>18837</v>
      </c>
      <c r="C24" s="7">
        <v>124.67</v>
      </c>
      <c r="D24" s="1">
        <v>31.17</v>
      </c>
      <c r="E24" s="1">
        <v>31.17</v>
      </c>
      <c r="F24" s="1">
        <v>31.17</v>
      </c>
      <c r="G24" s="1">
        <v>31.16</v>
      </c>
      <c r="H24" s="1">
        <f>+C24-SUM(D24:G24)</f>
        <v>0</v>
      </c>
      <c r="I24" s="7" t="s">
        <v>57</v>
      </c>
      <c r="K24" s="7" t="s">
        <v>57</v>
      </c>
      <c r="R24" s="35"/>
    </row>
    <row r="25" spans="1:18" ht="15">
      <c r="A25" s="22" t="s">
        <v>142</v>
      </c>
      <c r="B25" s="32">
        <v>18838</v>
      </c>
      <c r="C25" s="7">
        <v>124.67</v>
      </c>
      <c r="D25" s="1">
        <v>31.17</v>
      </c>
      <c r="E25" s="1">
        <v>31.17</v>
      </c>
      <c r="F25" s="1">
        <v>31.17</v>
      </c>
      <c r="G25" s="1">
        <v>31.16</v>
      </c>
      <c r="H25" s="1">
        <f>+C25-SUM(D25:G25)</f>
        <v>0</v>
      </c>
      <c r="I25" s="7" t="s">
        <v>57</v>
      </c>
      <c r="K25" s="7" t="s">
        <v>57</v>
      </c>
      <c r="R25" s="35"/>
    </row>
    <row r="26" spans="1:18" ht="15">
      <c r="A26" s="22" t="s">
        <v>122</v>
      </c>
      <c r="B26" s="32">
        <v>18839</v>
      </c>
      <c r="C26" s="7">
        <v>50.34</v>
      </c>
      <c r="D26" s="1">
        <v>4.99</v>
      </c>
      <c r="G26" s="1">
        <f>50.34-4.99</f>
        <v>45.35</v>
      </c>
      <c r="H26" s="1">
        <f>+C26-SUM(D26:G26)</f>
        <v>0</v>
      </c>
      <c r="I26" s="7" t="s">
        <v>103</v>
      </c>
      <c r="K26" s="7" t="s">
        <v>123</v>
      </c>
      <c r="R26" s="35"/>
    </row>
    <row r="27" spans="1:18" ht="15">
      <c r="A27" s="7" t="s">
        <v>22</v>
      </c>
      <c r="B27" s="32">
        <v>18840</v>
      </c>
      <c r="C27" s="21">
        <v>63.4</v>
      </c>
      <c r="D27" s="21">
        <v>21.14</v>
      </c>
      <c r="E27" s="21">
        <v>21.13</v>
      </c>
      <c r="F27" s="21"/>
      <c r="G27" s="21">
        <v>21.13</v>
      </c>
      <c r="H27" s="1">
        <f>+C27-SUM(D27:G27)</f>
        <v>0</v>
      </c>
      <c r="I27" s="7" t="s">
        <v>56</v>
      </c>
      <c r="K27" s="43" t="s">
        <v>118</v>
      </c>
      <c r="R27" s="35"/>
    </row>
    <row r="28" spans="1:18" ht="15">
      <c r="A28" s="7" t="s">
        <v>143</v>
      </c>
      <c r="B28" s="32">
        <v>18841</v>
      </c>
      <c r="C28" s="21">
        <v>96</v>
      </c>
      <c r="D28" s="21">
        <v>96</v>
      </c>
      <c r="E28" s="21"/>
      <c r="F28" s="21"/>
      <c r="G28" s="21"/>
      <c r="H28" s="1">
        <f>+C28-SUM(D28:G28)</f>
        <v>0</v>
      </c>
      <c r="I28" s="7" t="s">
        <v>56</v>
      </c>
      <c r="K28" s="43" t="s">
        <v>144</v>
      </c>
      <c r="R28" s="35"/>
    </row>
    <row r="29" spans="1:18" ht="15">
      <c r="A29" s="7" t="s">
        <v>124</v>
      </c>
      <c r="B29" s="32">
        <v>18842</v>
      </c>
      <c r="C29" s="21">
        <v>98.89</v>
      </c>
      <c r="D29" s="21"/>
      <c r="E29" s="21">
        <v>98.89</v>
      </c>
      <c r="F29" s="21"/>
      <c r="G29" s="21"/>
      <c r="H29" s="1">
        <f>+C27-SUM(D27:G27)</f>
        <v>0</v>
      </c>
      <c r="I29" s="7" t="s">
        <v>103</v>
      </c>
      <c r="K29" s="43" t="s">
        <v>125</v>
      </c>
      <c r="R29" s="35"/>
    </row>
    <row r="30" spans="1:18" ht="15">
      <c r="A30" s="7" t="s">
        <v>145</v>
      </c>
      <c r="B30" s="32">
        <v>18843</v>
      </c>
      <c r="C30" s="21">
        <v>32.09</v>
      </c>
      <c r="D30" s="21">
        <v>32.09</v>
      </c>
      <c r="E30" s="21"/>
      <c r="F30" s="21"/>
      <c r="G30" s="21"/>
      <c r="H30" s="1">
        <f>+C28-SUM(D28:G28)</f>
        <v>0</v>
      </c>
      <c r="I30" s="7" t="s">
        <v>103</v>
      </c>
      <c r="K30" s="43" t="s">
        <v>146</v>
      </c>
      <c r="R30" s="35"/>
    </row>
    <row r="31" spans="1:18" ht="16.5" customHeight="1">
      <c r="A31" s="7" t="s">
        <v>52</v>
      </c>
      <c r="B31" s="32">
        <v>18844</v>
      </c>
      <c r="C31" s="1">
        <v>426.83</v>
      </c>
      <c r="E31" s="1">
        <v>138.59</v>
      </c>
      <c r="G31" s="1">
        <v>288.24</v>
      </c>
      <c r="H31" s="1">
        <f>+C31-SUM(D31:G31)</f>
        <v>0</v>
      </c>
      <c r="I31" s="7" t="s">
        <v>56</v>
      </c>
      <c r="K31" s="43" t="s">
        <v>10</v>
      </c>
      <c r="N31" s="21"/>
      <c r="R31" s="35"/>
    </row>
    <row r="32" spans="1:18" ht="16.5" customHeight="1">
      <c r="A32" s="7" t="s">
        <v>147</v>
      </c>
      <c r="B32" s="32">
        <v>18845</v>
      </c>
      <c r="C32" s="21">
        <v>26.45</v>
      </c>
      <c r="D32" s="21">
        <v>26.45</v>
      </c>
      <c r="E32" s="21"/>
      <c r="F32" s="21"/>
      <c r="H32" s="1">
        <f>+C32-SUM(D32:G32)</f>
        <v>0</v>
      </c>
      <c r="I32" s="7" t="s">
        <v>56</v>
      </c>
      <c r="K32" s="43" t="s">
        <v>148</v>
      </c>
      <c r="N32" s="21"/>
      <c r="R32" s="35"/>
    </row>
    <row r="33" spans="1:18" ht="15">
      <c r="A33" s="7" t="s">
        <v>127</v>
      </c>
      <c r="B33" s="32">
        <v>18846</v>
      </c>
      <c r="C33" s="21">
        <v>1156.27</v>
      </c>
      <c r="D33" s="21"/>
      <c r="E33" s="21">
        <v>1156.27</v>
      </c>
      <c r="F33" s="21"/>
      <c r="H33" s="1">
        <f>+C33-SUM(D33:G33)</f>
        <v>0</v>
      </c>
      <c r="I33" s="7" t="s">
        <v>99</v>
      </c>
      <c r="K33" s="43" t="s">
        <v>128</v>
      </c>
      <c r="N33" s="43"/>
      <c r="R33" s="35"/>
    </row>
    <row r="34" spans="1:18" ht="15">
      <c r="A34" s="7" t="s">
        <v>129</v>
      </c>
      <c r="B34" s="32">
        <v>18847</v>
      </c>
      <c r="C34" s="21">
        <v>81.76</v>
      </c>
      <c r="D34" s="21"/>
      <c r="E34" s="21">
        <f>+C34/2</f>
        <v>40.88</v>
      </c>
      <c r="F34" s="21"/>
      <c r="G34" s="21">
        <v>40.88</v>
      </c>
      <c r="H34" s="1">
        <f>+C34-SUM(D34:G34)</f>
        <v>0</v>
      </c>
      <c r="I34" s="7" t="s">
        <v>56</v>
      </c>
      <c r="K34" s="43" t="s">
        <v>130</v>
      </c>
      <c r="N34" s="43"/>
      <c r="R34" s="35"/>
    </row>
    <row r="35" spans="1:18" ht="15">
      <c r="A35" s="7" t="s">
        <v>115</v>
      </c>
      <c r="B35" s="32">
        <v>18848</v>
      </c>
      <c r="C35" s="21">
        <f>56.01+179.89</f>
        <v>235.89999999999998</v>
      </c>
      <c r="D35" s="21">
        <f>4.48+9.98+4.97+3.99+8.98+6.99</f>
        <v>39.39000000000001</v>
      </c>
      <c r="E35" s="21">
        <f>9.99+22.6</f>
        <v>32.59</v>
      </c>
      <c r="F35" s="21"/>
      <c r="G35" s="21">
        <v>163.92</v>
      </c>
      <c r="H35" s="1">
        <f>+C35-SUM(D35:G35)</f>
        <v>0</v>
      </c>
      <c r="I35" s="7" t="s">
        <v>103</v>
      </c>
      <c r="K35" s="43" t="s">
        <v>131</v>
      </c>
      <c r="N35" s="43"/>
      <c r="R35" s="35"/>
    </row>
    <row r="36" spans="1:18" ht="15">
      <c r="A36" s="7" t="s">
        <v>150</v>
      </c>
      <c r="B36" s="32">
        <v>18849</v>
      </c>
      <c r="C36" s="21">
        <v>11030.32</v>
      </c>
      <c r="D36" s="21"/>
      <c r="E36" s="21">
        <v>11030.32</v>
      </c>
      <c r="F36" s="21"/>
      <c r="G36" s="21"/>
      <c r="H36" s="1">
        <f>+C36-SUM(D36:G36)</f>
        <v>0</v>
      </c>
      <c r="I36" s="7" t="s">
        <v>151</v>
      </c>
      <c r="K36" s="43" t="s">
        <v>152</v>
      </c>
      <c r="L36" s="42"/>
      <c r="M36" s="42"/>
      <c r="N36" s="42"/>
      <c r="R36" s="35"/>
    </row>
    <row r="37" spans="1:18" ht="15">
      <c r="A37" s="7" t="s">
        <v>161</v>
      </c>
      <c r="B37" s="32">
        <v>18850</v>
      </c>
      <c r="C37" s="21">
        <v>129</v>
      </c>
      <c r="D37" s="21"/>
      <c r="E37" s="21"/>
      <c r="F37" s="21"/>
      <c r="G37" s="21">
        <v>129</v>
      </c>
      <c r="H37" s="1">
        <f>+C37-SUM(D37:G37)</f>
        <v>0</v>
      </c>
      <c r="I37" s="7" t="s">
        <v>162</v>
      </c>
      <c r="K37" s="43" t="s">
        <v>163</v>
      </c>
      <c r="L37" s="42"/>
      <c r="M37" s="42"/>
      <c r="N37" s="42"/>
      <c r="R37" s="35"/>
    </row>
    <row r="38" spans="1:18" ht="15">
      <c r="A38" s="7" t="s">
        <v>119</v>
      </c>
      <c r="B38" s="32">
        <v>18851</v>
      </c>
      <c r="C38" s="21">
        <v>237</v>
      </c>
      <c r="D38" s="21"/>
      <c r="E38" s="21"/>
      <c r="F38" s="21"/>
      <c r="G38" s="21">
        <v>237</v>
      </c>
      <c r="H38" s="1">
        <f>+C38-SUM(D38:G38)</f>
        <v>0</v>
      </c>
      <c r="I38" s="7" t="s">
        <v>103</v>
      </c>
      <c r="K38" s="43" t="s">
        <v>120</v>
      </c>
      <c r="L38" s="42"/>
      <c r="M38" s="42"/>
      <c r="N38" s="42"/>
      <c r="R38" s="35"/>
    </row>
    <row r="39" spans="1:18" ht="15">
      <c r="A39" s="7" t="s">
        <v>154</v>
      </c>
      <c r="B39" s="32">
        <v>18852</v>
      </c>
      <c r="C39" s="21">
        <v>467</v>
      </c>
      <c r="D39" s="21">
        <v>467</v>
      </c>
      <c r="E39" s="21"/>
      <c r="F39" s="21"/>
      <c r="H39" s="1">
        <f>+C39-SUM(D39:G39)</f>
        <v>0</v>
      </c>
      <c r="I39" s="7" t="s">
        <v>99</v>
      </c>
      <c r="K39" s="43" t="s">
        <v>155</v>
      </c>
      <c r="L39" s="42"/>
      <c r="M39" s="42"/>
      <c r="N39" s="42"/>
      <c r="R39" s="35"/>
    </row>
    <row r="40" spans="1:18" ht="15">
      <c r="A40" s="7" t="s">
        <v>156</v>
      </c>
      <c r="B40" s="32">
        <v>18853</v>
      </c>
      <c r="C40" s="21">
        <v>343.92</v>
      </c>
      <c r="D40" s="21"/>
      <c r="E40" s="21">
        <v>343.92</v>
      </c>
      <c r="F40" s="21"/>
      <c r="H40" s="1">
        <f>+C40-SUM(D40:G40)</f>
        <v>0</v>
      </c>
      <c r="I40" s="7" t="s">
        <v>99</v>
      </c>
      <c r="K40" s="43" t="s">
        <v>157</v>
      </c>
      <c r="L40" s="42"/>
      <c r="M40" s="42"/>
      <c r="N40" s="42"/>
      <c r="R40" s="35"/>
    </row>
    <row r="41" spans="1:18" ht="15">
      <c r="A41" s="7" t="s">
        <v>158</v>
      </c>
      <c r="B41" s="32">
        <v>18854</v>
      </c>
      <c r="C41" s="21">
        <v>80.25</v>
      </c>
      <c r="D41" s="21"/>
      <c r="E41" s="21">
        <f>80.25/2</f>
        <v>40.125</v>
      </c>
      <c r="F41" s="21"/>
      <c r="G41" s="1">
        <v>40.13</v>
      </c>
      <c r="H41" s="1">
        <f>+C41-SUM(D41:G41)</f>
        <v>-0.0049999999999954525</v>
      </c>
      <c r="I41" s="7" t="s">
        <v>159</v>
      </c>
      <c r="K41" s="43" t="s">
        <v>160</v>
      </c>
      <c r="L41" s="42"/>
      <c r="M41" s="42"/>
      <c r="N41" s="42"/>
      <c r="R41" s="35"/>
    </row>
    <row r="42" spans="1:18" ht="15">
      <c r="A42" s="7" t="s">
        <v>126</v>
      </c>
      <c r="B42" s="32">
        <v>18855</v>
      </c>
      <c r="C42" s="21">
        <v>4.98</v>
      </c>
      <c r="D42" s="21">
        <v>4.98</v>
      </c>
      <c r="E42" s="21"/>
      <c r="F42" s="21"/>
      <c r="H42" s="1">
        <f>+C42-SUM(D42:G42)</f>
        <v>0</v>
      </c>
      <c r="I42" s="7" t="s">
        <v>103</v>
      </c>
      <c r="K42" s="43" t="s">
        <v>149</v>
      </c>
      <c r="L42" s="42"/>
      <c r="M42" s="42"/>
      <c r="N42" s="42"/>
      <c r="R42" s="35"/>
    </row>
    <row r="43" spans="1:18" ht="15">
      <c r="A43" s="7" t="s">
        <v>166</v>
      </c>
      <c r="B43" s="32" t="s">
        <v>169</v>
      </c>
      <c r="C43" s="1">
        <f>4565+25</f>
        <v>4590</v>
      </c>
      <c r="G43" s="1">
        <v>4590</v>
      </c>
      <c r="H43" s="1">
        <f>+C43-SUM(D43:G43)</f>
        <v>0</v>
      </c>
      <c r="I43" s="7" t="s">
        <v>167</v>
      </c>
      <c r="K43" s="43" t="s">
        <v>168</v>
      </c>
      <c r="L43" s="42"/>
      <c r="M43" s="42"/>
      <c r="N43" s="42"/>
      <c r="R43" s="35"/>
    </row>
    <row r="44" spans="1:13" ht="14.25">
      <c r="A44" s="7" t="s">
        <v>100</v>
      </c>
      <c r="B44" s="32">
        <v>18856</v>
      </c>
      <c r="C44" s="21">
        <v>1174.3</v>
      </c>
      <c r="D44" s="21">
        <v>293.58</v>
      </c>
      <c r="E44" s="21">
        <v>293.58</v>
      </c>
      <c r="F44" s="21">
        <v>293.57</v>
      </c>
      <c r="G44" s="1">
        <v>293.57</v>
      </c>
      <c r="H44" s="1">
        <f>+C44-SUM(D44:G44)</f>
        <v>0</v>
      </c>
      <c r="I44" s="7" t="s">
        <v>57</v>
      </c>
      <c r="K44" s="43" t="s">
        <v>57</v>
      </c>
      <c r="M44" s="42"/>
    </row>
    <row r="45" spans="1:13" ht="14.25">
      <c r="A45" s="7" t="s">
        <v>100</v>
      </c>
      <c r="B45" s="32">
        <v>18857</v>
      </c>
      <c r="C45" s="21">
        <v>1162.16</v>
      </c>
      <c r="D45" s="21">
        <f>+C45/4</f>
        <v>290.54</v>
      </c>
      <c r="E45" s="21">
        <v>290.54</v>
      </c>
      <c r="F45" s="21">
        <v>290.54</v>
      </c>
      <c r="G45" s="1">
        <v>290.54</v>
      </c>
      <c r="H45" s="1">
        <f>+C45-SUM(D45:G45)</f>
        <v>0</v>
      </c>
      <c r="I45" s="7" t="s">
        <v>57</v>
      </c>
      <c r="K45" s="43" t="s">
        <v>57</v>
      </c>
      <c r="M45" s="42"/>
    </row>
    <row r="46" spans="1:11" ht="12.75">
      <c r="A46" s="2" t="s">
        <v>94</v>
      </c>
      <c r="C46" s="25">
        <f>SUM(C6:C45)</f>
        <v>30208.739999999994</v>
      </c>
      <c r="D46" s="25">
        <f>SUM(D6:D45)</f>
        <v>6164.7975000000015</v>
      </c>
      <c r="E46" s="25">
        <f>SUM(E6:E45)</f>
        <v>14687.695000000002</v>
      </c>
      <c r="F46" s="25">
        <f>SUM(F6:F45)</f>
        <v>1660.6</v>
      </c>
      <c r="G46" s="25">
        <f>SUM(G6:G45)</f>
        <v>7695.650000000001</v>
      </c>
      <c r="I46" s="25">
        <f>SUM(D46:H46)</f>
        <v>30208.742500000004</v>
      </c>
      <c r="J46" s="3"/>
      <c r="K46" s="9">
        <f>+C46-I46</f>
        <v>-0.002500000009604264</v>
      </c>
    </row>
    <row r="47" spans="1:10" ht="12.75">
      <c r="A47" s="2"/>
      <c r="C47" s="27"/>
      <c r="D47" s="27"/>
      <c r="E47" s="27"/>
      <c r="F47" s="27"/>
      <c r="G47" s="27"/>
      <c r="I47" s="27"/>
      <c r="J47" s="3"/>
    </row>
    <row r="48" spans="1:14" s="21" customFormat="1" ht="12.75">
      <c r="A48" s="40" t="s">
        <v>28</v>
      </c>
      <c r="B48" s="13"/>
      <c r="C48" s="14"/>
      <c r="D48" s="14"/>
      <c r="E48" s="14"/>
      <c r="F48" s="14"/>
      <c r="G48" s="15"/>
      <c r="H48" s="14"/>
      <c r="I48" s="15"/>
      <c r="J48" s="14"/>
      <c r="K48" s="16"/>
      <c r="L48" s="14"/>
      <c r="M48" s="14"/>
      <c r="N48" s="14"/>
    </row>
    <row r="50" spans="1:13" ht="12.75">
      <c r="A50" s="1" t="s">
        <v>24</v>
      </c>
      <c r="C50" s="7">
        <v>1059.7</v>
      </c>
      <c r="E50" s="1" t="s">
        <v>12</v>
      </c>
      <c r="F50" s="7"/>
      <c r="G50" s="7"/>
      <c r="H50" s="7"/>
      <c r="J50" s="7"/>
      <c r="K50" s="7"/>
      <c r="L50" s="7"/>
      <c r="M50" s="7"/>
    </row>
    <row r="51" spans="1:13" ht="12.75">
      <c r="A51" s="1" t="s">
        <v>23</v>
      </c>
      <c r="C51" s="21">
        <v>3119.53</v>
      </c>
      <c r="E51" s="7" t="s">
        <v>38</v>
      </c>
      <c r="L51" s="7"/>
      <c r="M51" s="7"/>
    </row>
    <row r="52" spans="1:13" ht="12.75">
      <c r="A52" s="1" t="s">
        <v>13</v>
      </c>
      <c r="C52" s="1">
        <v>237.5</v>
      </c>
      <c r="E52" s="1" t="s">
        <v>14</v>
      </c>
      <c r="G52" s="7"/>
      <c r="H52" s="7"/>
      <c r="J52" s="7"/>
      <c r="K52" s="7"/>
      <c r="L52" s="7"/>
      <c r="M52" s="7"/>
    </row>
    <row r="53" spans="1:13" ht="12.75">
      <c r="A53" s="1" t="s">
        <v>15</v>
      </c>
      <c r="C53" s="1">
        <f>11831.83-C52-C61</f>
        <v>11554.33</v>
      </c>
      <c r="E53" s="1" t="s">
        <v>16</v>
      </c>
      <c r="G53" s="7"/>
      <c r="H53" s="7"/>
      <c r="J53" s="7"/>
      <c r="K53" s="7"/>
      <c r="L53" s="7"/>
      <c r="M53" s="7"/>
    </row>
    <row r="54" spans="1:13" ht="12.75">
      <c r="A54" s="7" t="s">
        <v>21</v>
      </c>
      <c r="E54" s="7"/>
      <c r="G54" s="7"/>
      <c r="H54" s="7"/>
      <c r="J54" s="7"/>
      <c r="K54" s="7"/>
      <c r="L54" s="7"/>
      <c r="M54" s="7"/>
    </row>
    <row r="55" spans="1:14" ht="12.75">
      <c r="A55" s="7" t="s">
        <v>63</v>
      </c>
      <c r="E55" s="36"/>
      <c r="G55" s="7"/>
      <c r="H55" s="7"/>
      <c r="J55" s="7"/>
      <c r="K55" s="7"/>
      <c r="L55" s="7"/>
      <c r="M55" s="7"/>
      <c r="N55" s="7" t="s">
        <v>71</v>
      </c>
    </row>
    <row r="56" spans="1:14" ht="12.75">
      <c r="A56" s="7" t="s">
        <v>101</v>
      </c>
      <c r="E56" s="36"/>
      <c r="G56" s="7"/>
      <c r="H56" s="7"/>
      <c r="J56" s="7"/>
      <c r="K56" s="7"/>
      <c r="L56" s="7"/>
      <c r="M56" s="7"/>
      <c r="N56" s="7"/>
    </row>
    <row r="57" spans="1:13" ht="12.75">
      <c r="A57" s="7" t="s">
        <v>40</v>
      </c>
      <c r="E57" s="7"/>
      <c r="G57" s="7"/>
      <c r="H57" s="7"/>
      <c r="J57" s="7"/>
      <c r="K57" s="7" t="s">
        <v>58</v>
      </c>
      <c r="L57" s="7"/>
      <c r="M57" s="7"/>
    </row>
    <row r="58" spans="1:13" ht="12.75">
      <c r="A58" s="7" t="s">
        <v>41</v>
      </c>
      <c r="E58" s="7"/>
      <c r="G58" s="7"/>
      <c r="H58" s="7"/>
      <c r="J58" s="7"/>
      <c r="K58" s="7"/>
      <c r="L58" s="7"/>
      <c r="M58" s="7"/>
    </row>
    <row r="59" spans="1:13" ht="12.75">
      <c r="A59" s="7" t="s">
        <v>121</v>
      </c>
      <c r="E59" s="7"/>
      <c r="H59" s="7"/>
      <c r="J59" s="7"/>
      <c r="K59" s="7"/>
      <c r="L59" s="7"/>
      <c r="M59" s="7"/>
    </row>
    <row r="60" spans="1:17" ht="12.75">
      <c r="A60" s="7" t="s">
        <v>20</v>
      </c>
      <c r="E60" s="22"/>
      <c r="G60" s="7"/>
      <c r="H60" s="7"/>
      <c r="J60" s="7"/>
      <c r="K60" s="7"/>
      <c r="L60" s="7"/>
      <c r="M60" s="7"/>
      <c r="Q60" s="7" t="s">
        <v>71</v>
      </c>
    </row>
    <row r="61" spans="1:13" ht="12.75">
      <c r="A61" s="7" t="s">
        <v>74</v>
      </c>
      <c r="C61" s="1">
        <v>40</v>
      </c>
      <c r="E61" s="22" t="s">
        <v>164</v>
      </c>
      <c r="G61" s="7"/>
      <c r="H61" s="7"/>
      <c r="J61" s="7"/>
      <c r="K61" s="7"/>
      <c r="L61" s="7"/>
      <c r="M61" s="7"/>
    </row>
    <row r="62" spans="1:13" ht="12.75">
      <c r="A62" s="7" t="s">
        <v>75</v>
      </c>
      <c r="E62" s="7"/>
      <c r="G62" s="7"/>
      <c r="H62" s="7"/>
      <c r="J62" s="7"/>
      <c r="K62" s="7"/>
      <c r="L62" s="7"/>
      <c r="M62" s="7"/>
    </row>
    <row r="63" spans="1:13" ht="12.75">
      <c r="A63" s="7" t="s">
        <v>44</v>
      </c>
      <c r="E63" s="7"/>
      <c r="G63" s="7"/>
      <c r="H63" s="7"/>
      <c r="J63" s="7"/>
      <c r="K63" s="7"/>
      <c r="L63" s="7"/>
      <c r="M63" s="7"/>
    </row>
    <row r="64" spans="1:13" ht="12.75">
      <c r="A64" s="7" t="s">
        <v>42</v>
      </c>
      <c r="E64" s="7"/>
      <c r="G64" s="7"/>
      <c r="H64" s="7"/>
      <c r="J64" s="7" t="s">
        <v>71</v>
      </c>
      <c r="K64" s="7"/>
      <c r="L64" s="7"/>
      <c r="M64" s="7"/>
    </row>
    <row r="65" spans="1:13" ht="12.75">
      <c r="A65" s="7" t="s">
        <v>45</v>
      </c>
      <c r="E65" s="7"/>
      <c r="G65" s="7"/>
      <c r="H65" s="7"/>
      <c r="J65" s="7"/>
      <c r="K65" s="7"/>
      <c r="L65" s="7"/>
      <c r="M65" s="7"/>
    </row>
    <row r="66" spans="1:13" ht="12.75">
      <c r="A66" s="7" t="s">
        <v>102</v>
      </c>
      <c r="E66" s="7"/>
      <c r="F66" s="7"/>
      <c r="G66" s="7"/>
      <c r="H66" s="7"/>
      <c r="J66" s="7"/>
      <c r="K66" s="7"/>
      <c r="L66" s="7"/>
      <c r="M66" s="7"/>
    </row>
    <row r="67" spans="1:13" ht="12.75">
      <c r="A67" s="7" t="s">
        <v>48</v>
      </c>
      <c r="E67" s="9"/>
      <c r="G67" s="7"/>
      <c r="H67" s="7"/>
      <c r="J67" s="7"/>
      <c r="K67" s="7"/>
      <c r="L67" s="7"/>
      <c r="M67" s="7"/>
    </row>
    <row r="68" spans="1:3" s="3" customFormat="1" ht="12.75">
      <c r="A68" s="2" t="s">
        <v>93</v>
      </c>
      <c r="B68" s="8"/>
      <c r="C68" s="25">
        <f>SUM(C50:C67)</f>
        <v>16011.060000000001</v>
      </c>
    </row>
    <row r="69" spans="1:3" s="3" customFormat="1" ht="12.75">
      <c r="A69" s="2"/>
      <c r="B69" s="8"/>
      <c r="C69" s="27"/>
    </row>
    <row r="70" spans="1:14" s="3" customFormat="1" ht="12.75">
      <c r="A70" s="26" t="s">
        <v>32</v>
      </c>
      <c r="B70" s="17"/>
      <c r="C70" s="28"/>
      <c r="D70" s="12"/>
      <c r="E70" s="12"/>
      <c r="F70" s="11" t="s">
        <v>33</v>
      </c>
      <c r="G70" s="12"/>
      <c r="H70" s="12"/>
      <c r="I70" s="12"/>
      <c r="J70" s="12"/>
      <c r="K70" s="12"/>
      <c r="L70" s="12"/>
      <c r="M70" s="12"/>
      <c r="N70" s="12"/>
    </row>
    <row r="71" spans="1:3" s="3" customFormat="1" ht="12.75">
      <c r="A71" s="2"/>
      <c r="B71" s="8"/>
      <c r="C71" s="27"/>
    </row>
    <row r="72" spans="1:11" s="3" customFormat="1" ht="12.75">
      <c r="A72" s="2" t="s">
        <v>92</v>
      </c>
      <c r="B72" s="8"/>
      <c r="C72" s="25">
        <f>+C71</f>
        <v>0</v>
      </c>
      <c r="F72" s="3" t="s">
        <v>104</v>
      </c>
      <c r="K72" s="25">
        <f>SUM(B72:J72)</f>
        <v>0</v>
      </c>
    </row>
    <row r="73" spans="1:13" ht="12.75">
      <c r="A73" s="2"/>
      <c r="C73" s="3"/>
      <c r="D73" s="3"/>
      <c r="E73" s="3"/>
      <c r="F73" s="3"/>
      <c r="G73" s="3"/>
      <c r="H73" s="7"/>
      <c r="I73" s="3"/>
      <c r="J73" s="3"/>
      <c r="K73" s="7"/>
      <c r="L73" s="7"/>
      <c r="M73" s="7"/>
    </row>
    <row r="74" spans="1:14" s="21" customFormat="1" ht="12.75">
      <c r="A74" s="11" t="s">
        <v>26</v>
      </c>
      <c r="B74" s="13"/>
      <c r="C74" s="14"/>
      <c r="D74" s="14"/>
      <c r="E74" s="14"/>
      <c r="F74" s="11" t="s">
        <v>27</v>
      </c>
      <c r="G74" s="15"/>
      <c r="H74" s="15"/>
      <c r="I74" s="15"/>
      <c r="J74" s="15"/>
      <c r="K74" s="15"/>
      <c r="L74" s="15"/>
      <c r="M74" s="15"/>
      <c r="N74" s="14"/>
    </row>
    <row r="75" spans="1:13" ht="12.75">
      <c r="A75" s="7"/>
      <c r="D75" s="7"/>
      <c r="F75" s="7"/>
      <c r="G75" s="7"/>
      <c r="H75" s="7"/>
      <c r="J75" s="7"/>
      <c r="K75" s="7"/>
      <c r="L75" s="7"/>
      <c r="M75" s="7"/>
    </row>
    <row r="76" spans="1:13" ht="12.75">
      <c r="A76" s="3" t="s">
        <v>91</v>
      </c>
      <c r="B76" s="8"/>
      <c r="C76" s="25">
        <f>SUM(C75:C75)</f>
        <v>0</v>
      </c>
      <c r="D76" s="3"/>
      <c r="E76" s="3"/>
      <c r="F76" s="3" t="s">
        <v>78</v>
      </c>
      <c r="G76" s="3" t="s">
        <v>105</v>
      </c>
      <c r="H76" s="3"/>
      <c r="I76" s="3"/>
      <c r="J76" s="3"/>
      <c r="K76" s="25">
        <f>+C76</f>
        <v>0</v>
      </c>
      <c r="L76" s="7"/>
      <c r="M76" s="7"/>
    </row>
    <row r="77" spans="1:13" ht="12.75">
      <c r="A77" s="3"/>
      <c r="B77" s="8"/>
      <c r="C77" s="27"/>
      <c r="D77" s="3"/>
      <c r="E77" s="3"/>
      <c r="F77" s="3"/>
      <c r="G77" s="3"/>
      <c r="H77" s="3"/>
      <c r="I77" s="3"/>
      <c r="J77" s="3"/>
      <c r="K77" s="27"/>
      <c r="L77" s="7"/>
      <c r="M77" s="7"/>
    </row>
    <row r="78" spans="1:14" s="21" customFormat="1" ht="12.75">
      <c r="A78" s="11" t="s">
        <v>77</v>
      </c>
      <c r="B78" s="13"/>
      <c r="C78" s="14"/>
      <c r="D78" s="14"/>
      <c r="E78" s="14"/>
      <c r="F78" s="11" t="s">
        <v>80</v>
      </c>
      <c r="G78" s="15"/>
      <c r="H78" s="15"/>
      <c r="I78" s="15"/>
      <c r="J78" s="15"/>
      <c r="K78" s="15"/>
      <c r="L78" s="15"/>
      <c r="M78" s="15"/>
      <c r="N78" s="14"/>
    </row>
    <row r="79" spans="1:13" ht="12.75">
      <c r="A79" s="3"/>
      <c r="B79" s="8"/>
      <c r="C79" s="27"/>
      <c r="D79" s="3"/>
      <c r="E79" s="3"/>
      <c r="F79" s="3"/>
      <c r="G79" s="3"/>
      <c r="H79" s="3"/>
      <c r="I79" s="3"/>
      <c r="J79" s="3"/>
      <c r="K79" s="27"/>
      <c r="L79" s="7"/>
      <c r="M79" s="7"/>
    </row>
    <row r="80" spans="1:13" ht="12.75">
      <c r="A80" s="3"/>
      <c r="B80" s="8"/>
      <c r="C80" s="44">
        <v>63</v>
      </c>
      <c r="D80" s="7"/>
      <c r="E80" s="7" t="s">
        <v>165</v>
      </c>
      <c r="F80" s="7"/>
      <c r="G80" s="3"/>
      <c r="H80" s="3"/>
      <c r="I80" s="3"/>
      <c r="J80" s="3"/>
      <c r="K80" s="27"/>
      <c r="L80" s="7"/>
      <c r="M80" s="7"/>
    </row>
    <row r="81" spans="1:11" ht="12.75">
      <c r="A81" s="2" t="s">
        <v>95</v>
      </c>
      <c r="B81" s="8"/>
      <c r="C81" s="25">
        <f>SUM(C80:C80)</f>
        <v>63</v>
      </c>
      <c r="D81" s="3"/>
      <c r="E81" s="3"/>
      <c r="F81" s="3" t="s">
        <v>106</v>
      </c>
      <c r="G81" s="3"/>
      <c r="H81" s="3"/>
      <c r="I81" s="3"/>
      <c r="J81" s="3"/>
      <c r="K81" s="25">
        <f>SUM(K80:K80)</f>
        <v>0</v>
      </c>
    </row>
    <row r="82" spans="1:13" ht="12.75">
      <c r="A82" s="3"/>
      <c r="B82" s="8"/>
      <c r="C82" s="27"/>
      <c r="D82" s="3"/>
      <c r="E82" s="3"/>
      <c r="F82" s="3"/>
      <c r="G82" s="3"/>
      <c r="H82" s="3"/>
      <c r="I82" s="3"/>
      <c r="J82" s="3"/>
      <c r="K82" s="27"/>
      <c r="L82" s="7"/>
      <c r="M82" s="7"/>
    </row>
    <row r="83" spans="1:14" s="21" customFormat="1" ht="12.75">
      <c r="A83" s="11" t="s">
        <v>36</v>
      </c>
      <c r="B83" s="17"/>
      <c r="C83" s="12"/>
      <c r="D83" s="12"/>
      <c r="E83" s="12"/>
      <c r="F83" s="11" t="s">
        <v>37</v>
      </c>
      <c r="G83" s="12"/>
      <c r="H83" s="12"/>
      <c r="I83" s="12"/>
      <c r="J83" s="12"/>
      <c r="K83" s="12"/>
      <c r="L83" s="15"/>
      <c r="M83" s="15"/>
      <c r="N83" s="14"/>
    </row>
    <row r="84" spans="1:13" ht="12.75">
      <c r="A84" s="3"/>
      <c r="B84" s="8"/>
      <c r="C84" s="3"/>
      <c r="D84" s="3"/>
      <c r="E84" s="3"/>
      <c r="F84" s="3"/>
      <c r="G84" s="3"/>
      <c r="H84" s="3"/>
      <c r="I84" s="3"/>
      <c r="J84" s="3"/>
      <c r="K84" s="3"/>
      <c r="L84" s="7"/>
      <c r="M84" s="7"/>
    </row>
    <row r="85" spans="1:13" ht="12.75">
      <c r="A85" s="7" t="s">
        <v>64</v>
      </c>
      <c r="B85" s="32" t="s">
        <v>39</v>
      </c>
      <c r="C85" s="1">
        <v>1470</v>
      </c>
      <c r="D85" s="9" t="s">
        <v>65</v>
      </c>
      <c r="E85" s="9"/>
      <c r="F85" s="7" t="s">
        <v>60</v>
      </c>
      <c r="G85" s="3"/>
      <c r="H85" s="3"/>
      <c r="I85" s="3"/>
      <c r="J85" s="3"/>
      <c r="K85" s="7">
        <v>4322.97</v>
      </c>
      <c r="L85" s="7" t="s">
        <v>43</v>
      </c>
      <c r="M85" s="7"/>
    </row>
    <row r="86" spans="1:12" ht="12.75">
      <c r="A86" s="7" t="s">
        <v>11</v>
      </c>
      <c r="B86" s="31" t="s">
        <v>39</v>
      </c>
      <c r="C86" s="21">
        <v>805.4</v>
      </c>
      <c r="D86" s="9" t="s">
        <v>82</v>
      </c>
      <c r="E86" s="9"/>
      <c r="F86" s="7" t="s">
        <v>60</v>
      </c>
      <c r="K86" s="7"/>
      <c r="L86" s="7" t="s">
        <v>66</v>
      </c>
    </row>
    <row r="87" spans="1:13" ht="12.75">
      <c r="A87" s="7" t="s">
        <v>22</v>
      </c>
      <c r="B87" s="46">
        <v>1295</v>
      </c>
      <c r="C87" s="22">
        <v>69</v>
      </c>
      <c r="D87" s="9" t="s">
        <v>87</v>
      </c>
      <c r="F87" s="7" t="s">
        <v>107</v>
      </c>
      <c r="G87" s="3"/>
      <c r="H87" s="3"/>
      <c r="I87" s="3"/>
      <c r="J87" s="3"/>
      <c r="K87" s="7">
        <f>+M87*K85</f>
        <v>1080.7425</v>
      </c>
      <c r="L87" s="9" t="s">
        <v>68</v>
      </c>
      <c r="M87" s="34">
        <v>0.25</v>
      </c>
    </row>
    <row r="88" spans="1:13" ht="12.75">
      <c r="A88" s="7" t="s">
        <v>116</v>
      </c>
      <c r="B88" s="46">
        <v>1296</v>
      </c>
      <c r="C88" s="21">
        <v>778.65</v>
      </c>
      <c r="D88" s="9" t="s">
        <v>153</v>
      </c>
      <c r="F88" s="7" t="s">
        <v>59</v>
      </c>
      <c r="G88" s="3"/>
      <c r="H88" s="3"/>
      <c r="I88" s="3"/>
      <c r="J88" s="3"/>
      <c r="K88" s="7"/>
      <c r="L88" s="36" t="s">
        <v>61</v>
      </c>
      <c r="M88" s="7"/>
    </row>
    <row r="89" spans="1:12" ht="12.75">
      <c r="A89" s="7"/>
      <c r="B89" s="1"/>
      <c r="D89" s="7"/>
      <c r="F89" s="7" t="s">
        <v>60</v>
      </c>
      <c r="G89" s="3"/>
      <c r="H89" s="3"/>
      <c r="I89" s="3"/>
      <c r="J89" s="3"/>
      <c r="K89" s="1"/>
      <c r="L89" s="7" t="s">
        <v>85</v>
      </c>
    </row>
    <row r="90" spans="1:12" ht="12.75">
      <c r="A90" s="7"/>
      <c r="B90" s="10"/>
      <c r="C90" s="21"/>
      <c r="D90" s="9"/>
      <c r="F90" s="7" t="s">
        <v>90</v>
      </c>
      <c r="G90" s="3"/>
      <c r="H90" s="3"/>
      <c r="I90" s="3"/>
      <c r="J90" s="3"/>
      <c r="K90" s="1">
        <v>13.35</v>
      </c>
      <c r="L90" s="7" t="s">
        <v>112</v>
      </c>
    </row>
    <row r="91" spans="1:13" ht="12.75">
      <c r="A91" s="7"/>
      <c r="B91" s="10"/>
      <c r="F91" s="3"/>
      <c r="G91" s="3"/>
      <c r="H91" s="3"/>
      <c r="I91" s="3"/>
      <c r="J91" s="3"/>
      <c r="K91" s="3"/>
      <c r="L91" s="7"/>
      <c r="M91" s="7"/>
    </row>
    <row r="92" spans="1:11" s="3" customFormat="1" ht="12.75">
      <c r="A92" s="3" t="s">
        <v>96</v>
      </c>
      <c r="B92" s="8"/>
      <c r="C92" s="25">
        <f>SUM(C85:C90)</f>
        <v>3123.05</v>
      </c>
      <c r="F92" s="3" t="s">
        <v>86</v>
      </c>
      <c r="K92" s="25">
        <f>SUM(K85:K90)</f>
        <v>5417.062500000001</v>
      </c>
    </row>
    <row r="93" spans="6:13" ht="12.75">
      <c r="F93" s="7"/>
      <c r="G93" s="7"/>
      <c r="H93" s="7"/>
      <c r="J93" s="7"/>
      <c r="K93" s="7"/>
      <c r="L93" s="7"/>
      <c r="M93" s="7"/>
    </row>
    <row r="94" spans="1:14" s="19" customFormat="1" ht="12.75">
      <c r="A94" s="11" t="s">
        <v>29</v>
      </c>
      <c r="B94" s="17"/>
      <c r="C94" s="12"/>
      <c r="D94" s="12"/>
      <c r="E94" s="12"/>
      <c r="F94" s="11" t="s">
        <v>30</v>
      </c>
      <c r="G94" s="12"/>
      <c r="H94" s="12"/>
      <c r="I94" s="12"/>
      <c r="J94" s="12"/>
      <c r="K94" s="12"/>
      <c r="L94" s="12"/>
      <c r="M94" s="15"/>
      <c r="N94" s="12"/>
    </row>
    <row r="95" spans="1:13" ht="12.75">
      <c r="A95" s="3"/>
      <c r="C95" s="4"/>
      <c r="D95" s="4"/>
      <c r="F95" s="7"/>
      <c r="G95" s="7"/>
      <c r="H95" s="7"/>
      <c r="J95" s="7"/>
      <c r="K95" s="7"/>
      <c r="L95" s="7"/>
      <c r="M95" s="7"/>
    </row>
    <row r="96" spans="1:13" ht="12.75">
      <c r="A96" s="7" t="s">
        <v>51</v>
      </c>
      <c r="D96" s="9"/>
      <c r="F96" s="7" t="s">
        <v>31</v>
      </c>
      <c r="G96" s="7"/>
      <c r="H96" s="7"/>
      <c r="J96" s="7"/>
      <c r="K96" s="7"/>
      <c r="L96" s="7"/>
      <c r="M96" s="7"/>
    </row>
    <row r="97" spans="1:13" ht="12.75">
      <c r="A97" s="7" t="s">
        <v>76</v>
      </c>
      <c r="D97" s="9"/>
      <c r="F97" s="7" t="s">
        <v>46</v>
      </c>
      <c r="G97" s="7"/>
      <c r="H97" s="7"/>
      <c r="J97" s="7"/>
      <c r="K97" s="7"/>
      <c r="L97" s="7"/>
      <c r="M97" s="7"/>
    </row>
    <row r="98" spans="1:13" ht="12.75">
      <c r="A98" s="7" t="s">
        <v>67</v>
      </c>
      <c r="F98" s="7" t="s">
        <v>72</v>
      </c>
      <c r="G98" s="7"/>
      <c r="H98" s="7"/>
      <c r="J98" s="7"/>
      <c r="K98" s="7"/>
      <c r="L98" s="7"/>
      <c r="M98" s="7"/>
    </row>
    <row r="99" spans="1:13" ht="12.75">
      <c r="A99" s="3"/>
      <c r="F99" s="7"/>
      <c r="G99" s="7"/>
      <c r="H99" s="7"/>
      <c r="J99" s="7"/>
      <c r="K99" s="7"/>
      <c r="L99" s="7"/>
      <c r="M99" s="7"/>
    </row>
    <row r="100" spans="1:11" s="3" customFormat="1" ht="12.75">
      <c r="A100" s="3" t="s">
        <v>97</v>
      </c>
      <c r="B100" s="8"/>
      <c r="C100" s="25">
        <f>SUM(C96+C97+C99)</f>
        <v>0</v>
      </c>
      <c r="F100" s="3" t="s">
        <v>108</v>
      </c>
      <c r="K100" s="25">
        <f>SUM(K96:K99)</f>
        <v>0</v>
      </c>
    </row>
    <row r="101" spans="1:13" ht="12.75">
      <c r="A101" s="3"/>
      <c r="F101" s="7"/>
      <c r="G101" s="7"/>
      <c r="H101" s="7"/>
      <c r="J101" s="7"/>
      <c r="K101" s="7"/>
      <c r="L101" s="7"/>
      <c r="M101" s="7"/>
    </row>
    <row r="102" spans="1:14" ht="12.75">
      <c r="A102" s="18" t="s">
        <v>134</v>
      </c>
      <c r="B102" s="13"/>
      <c r="C102" s="14"/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4"/>
    </row>
    <row r="103" spans="7:13" ht="12.75">
      <c r="G103" s="7"/>
      <c r="H103" s="7"/>
      <c r="J103" s="7"/>
      <c r="K103" s="7"/>
      <c r="L103" s="7"/>
      <c r="M103" s="7"/>
    </row>
    <row r="104" spans="1:13" ht="12.75">
      <c r="A104" s="1" t="s">
        <v>17</v>
      </c>
      <c r="C104" s="21">
        <v>93408.08</v>
      </c>
      <c r="E104" s="7" t="s">
        <v>69</v>
      </c>
      <c r="G104" s="7">
        <v>32389.92</v>
      </c>
      <c r="H104" s="37"/>
      <c r="I104" s="7" t="s">
        <v>70</v>
      </c>
      <c r="J104" s="7"/>
      <c r="K104" s="7"/>
      <c r="L104" s="7"/>
      <c r="M104" s="7"/>
    </row>
    <row r="105" spans="1:13" ht="12.75">
      <c r="A105" s="7" t="s">
        <v>34</v>
      </c>
      <c r="C105" s="21">
        <v>0</v>
      </c>
      <c r="G105" s="7"/>
      <c r="H105" s="7"/>
      <c r="J105" s="7"/>
      <c r="K105" s="7"/>
      <c r="L105" s="7"/>
      <c r="M105" s="7"/>
    </row>
    <row r="106" spans="1:13" ht="12.75">
      <c r="A106" s="1" t="s">
        <v>18</v>
      </c>
      <c r="C106" s="21">
        <v>927.51</v>
      </c>
      <c r="G106" s="7"/>
      <c r="H106" s="7"/>
      <c r="J106" s="7"/>
      <c r="K106" s="7"/>
      <c r="L106" s="7"/>
      <c r="M106" s="7"/>
    </row>
    <row r="107" spans="1:13" ht="12.75">
      <c r="A107" s="7" t="s">
        <v>79</v>
      </c>
      <c r="C107" s="22">
        <v>14834.8</v>
      </c>
      <c r="G107" s="7"/>
      <c r="H107" s="7"/>
      <c r="J107" s="7"/>
      <c r="K107" s="7"/>
      <c r="L107" s="7"/>
      <c r="M107" s="7"/>
    </row>
    <row r="108" spans="1:13" ht="12.75">
      <c r="A108" s="7" t="s">
        <v>35</v>
      </c>
      <c r="C108" s="21">
        <v>78319.85</v>
      </c>
      <c r="G108" s="7"/>
      <c r="H108" s="7"/>
      <c r="J108" s="7"/>
      <c r="K108" s="7"/>
      <c r="L108" s="7"/>
      <c r="M108" s="7"/>
    </row>
    <row r="109" spans="1:5" ht="15" customHeight="1">
      <c r="A109" s="1" t="s">
        <v>19</v>
      </c>
      <c r="C109" s="1">
        <v>70986.14</v>
      </c>
      <c r="E109" s="7" t="s">
        <v>71</v>
      </c>
    </row>
    <row r="111" spans="1:3" ht="12.75">
      <c r="A111" s="3" t="s">
        <v>62</v>
      </c>
      <c r="C111" s="38">
        <f>SUM(C104:C110)</f>
        <v>258476.38</v>
      </c>
    </row>
    <row r="112" ht="12.75">
      <c r="E112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1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:H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2017-12-12T01:22:00Z</cp:lastPrinted>
  <dcterms:created xsi:type="dcterms:W3CDTF">2007-07-31T03:53:59Z</dcterms:created>
  <dcterms:modified xsi:type="dcterms:W3CDTF">2017-12-12T02:33:32Z</dcterms:modified>
  <cp:category/>
  <cp:version/>
  <cp:contentType/>
  <cp:contentStatus/>
</cp:coreProperties>
</file>