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</sheets>
  <definedNames>
    <definedName name="_xlnm.Print_Area" localSheetId="0">'Sheet1'!$A$1:$K$100</definedName>
  </definedNames>
  <calcPr fullCalcOnLoad="1"/>
</workbook>
</file>

<file path=xl/sharedStrings.xml><?xml version="1.0" encoding="utf-8"?>
<sst xmlns="http://schemas.openxmlformats.org/spreadsheetml/2006/main" count="198" uniqueCount="149">
  <si>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</si>
  <si>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</si>
  <si>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</si>
  <si>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</si>
  <si>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</si>
  <si>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</si>
  <si>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</si>
  <si>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</si>
  <si>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</si>
  <si>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</si>
  <si>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</si>
  <si>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</si>
  <si>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</si>
  <si>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</si>
  <si>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</si>
  <si>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</si>
  <si>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</si>
  <si>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</si>
  <si>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</si>
  <si>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</si>
  <si>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</si>
  <si>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</si>
  <si>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</si>
  <si>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</si>
  <si>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</si>
  <si>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</si>
  <si>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</si>
  <si>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</si>
  <si>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</si>
  <si>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</si>
  <si>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</si>
  <si>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</si>
  <si>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</si>
  <si>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</si>
  <si>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</si>
  <si>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</si>
  <si>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</si>
  <si>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</si>
  <si>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</si>
  <si>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</si>
  <si>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</si>
  <si>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</si>
  <si>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</si>
  <si>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</si>
  <si>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Deposit - Loup Rebate</t>
  </si>
  <si>
    <t>Payroll - Federal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</si>
  <si>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</si>
  <si>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</si>
  <si>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</si>
  <si>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</si>
  <si>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</si>
  <si>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</si>
  <si>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</si>
  <si>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</si>
  <si>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</si>
  <si>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Deposit-Hwy Alloc</t>
  </si>
  <si>
    <t>Total Funds - All Accounts</t>
  </si>
  <si>
    <t>Street Superintendent Incentive</t>
  </si>
  <si>
    <t>Transfer To - Street Acct</t>
  </si>
  <si>
    <t>(25% Match)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</si>
  <si>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</si>
  <si>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</si>
  <si>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</si>
  <si>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</si>
  <si>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</si>
  <si>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</si>
  <si>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</si>
  <si>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</si>
  <si>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</si>
  <si>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</si>
  <si>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</si>
  <si>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</si>
  <si>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</si>
  <si>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</si>
  <si>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</si>
  <si>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</si>
  <si>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</si>
  <si>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</si>
  <si>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</si>
  <si>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</si>
  <si>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</si>
  <si>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</si>
  <si>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</si>
  <si>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</si>
  <si>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</si>
  <si>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</si>
  <si>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</si>
  <si>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</si>
  <si>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</si>
  <si>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</si>
  <si>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</si>
  <si>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</si>
  <si>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</si>
  <si>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</si>
  <si>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</si>
  <si>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</si>
  <si>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</si>
  <si>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</si>
  <si>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</si>
  <si>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</si>
  <si>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</si>
  <si>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village254</t>
  </si>
  <si>
    <t>Permits - Conditional Use</t>
  </si>
  <si>
    <t>AJ's</t>
  </si>
  <si>
    <t>fuel</t>
  </si>
  <si>
    <t>Loan Proceeds for 2018 Street Project</t>
  </si>
  <si>
    <t>Street Loan Proceeds - 2018 Project</t>
  </si>
  <si>
    <t>Nebraska Public Health Environmental Lab</t>
  </si>
  <si>
    <t>Testing</t>
  </si>
  <si>
    <t>ACE Hardware</t>
  </si>
  <si>
    <t>Central Square-United Systems Technology</t>
  </si>
  <si>
    <t>Transfer From - Parks &amp; Rec</t>
  </si>
  <si>
    <t>Repairs</t>
  </si>
  <si>
    <t>Miscellaneous - Sale of Pickup</t>
  </si>
  <si>
    <t>TOTAL STREET ACCT May RECEIPTS</t>
  </si>
  <si>
    <t>First National Bank</t>
  </si>
  <si>
    <t>Fees</t>
  </si>
  <si>
    <t>Fees for April ACH &amp; Account Maintenance</t>
  </si>
  <si>
    <t>Fuel</t>
  </si>
  <si>
    <t>Fuel Mower &amp; Tractor</t>
  </si>
  <si>
    <t xml:space="preserve">Postage, LogmeIn Software, </t>
  </si>
  <si>
    <t>Subscription Fee 2408798 &amp; 243902</t>
  </si>
  <si>
    <t>Lee Enterprises (Columbus Telegram</t>
  </si>
  <si>
    <t>Advertising</t>
  </si>
  <si>
    <t xml:space="preserve">Donations </t>
  </si>
  <si>
    <t>Concessions</t>
  </si>
  <si>
    <t>July RECAP</t>
  </si>
  <si>
    <t>July 2019 BILLS-PAID August 2019</t>
  </si>
  <si>
    <t>Ace Sanitation</t>
  </si>
  <si>
    <t>Garbage Service</t>
  </si>
  <si>
    <t>Applied Connective</t>
  </si>
  <si>
    <t>City Of Stromsburg</t>
  </si>
  <si>
    <t>Rental of Machine, labor, biomist</t>
  </si>
  <si>
    <t>Liquor License, notice of public hearing, notice of village job duties</t>
  </si>
  <si>
    <t>Columbus Customer Embroidery</t>
  </si>
  <si>
    <t>Uniforms</t>
  </si>
  <si>
    <t>Uniforms for Don</t>
  </si>
  <si>
    <t>Gembica Equipment</t>
  </si>
  <si>
    <t>Blades for mx7 cutter</t>
  </si>
  <si>
    <t>Immense Impact, LLC</t>
  </si>
  <si>
    <t xml:space="preserve">annual website subscription, </t>
  </si>
  <si>
    <t>Menards</t>
  </si>
  <si>
    <t>supplies for general, sewer &amp; water</t>
  </si>
  <si>
    <t>email hosting</t>
  </si>
  <si>
    <t>Nebraska Rural Water Association</t>
  </si>
  <si>
    <t>valve exercising</t>
  </si>
  <si>
    <t>Sargent Drilling</t>
  </si>
  <si>
    <t>Well &amp; pump tests</t>
  </si>
  <si>
    <t>BANK BALANCES June 31,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</si>
</sst>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4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 quotePrefix="1">
      <alignment/>
    </xf>
    <xf numFmtId="43" fontId="0" fillId="0" borderId="0" xfId="42" applyFont="1" applyAlignment="1">
      <alignment/>
    </xf>
    <xf numFmtId="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tabSelected="1" zoomScale="90" zoomScaleNormal="90" zoomScalePageLayoutView="90" workbookViewId="0" topLeftCell="A1">
      <pane ySplit="5" topLeftCell="A6" activePane="bottomLeft" state="frozen"/>
      <selection pane="topLeft" activeCell="A1" sqref="A1"/>
      <selection pane="bottomLeft" activeCell="B21" sqref="B21:B35"/>
    </sheetView>
  </sheetViews>
  <sheetFormatPr defaultColWidth="9.140625" defaultRowHeight="12.75"/>
  <cols>
    <col min="1" max="1" width="46.8515625" style="1" customWidth="1"/>
    <col min="2" max="2" width="8.28125" style="0" customWidth="1"/>
    <col min="3" max="3" width="10.7109375" style="1" customWidth="1"/>
    <col min="4" max="4" width="19.8515625" style="1" customWidth="1"/>
    <col min="5" max="5" width="12.421875" style="1" customWidth="1"/>
    <col min="6" max="7" width="10.7109375" style="1" customWidth="1"/>
    <col min="8" max="8" width="10.421875" style="1" bestFit="1" customWidth="1"/>
    <col min="9" max="9" width="15.7109375" style="6" customWidth="1"/>
    <col min="10" max="10" width="6.00390625" style="1" bestFit="1" customWidth="1"/>
    <col min="11" max="11" width="56.57421875" style="8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2" t="s">
        <v>127</v>
      </c>
      <c r="B1" s="23"/>
      <c r="K1" s="34" t="s">
        <v>126</v>
      </c>
    </row>
    <row r="2" ht="12.75">
      <c r="A2" s="2"/>
    </row>
    <row r="3" spans="1:14" ht="12.75">
      <c r="A3" s="32" t="s">
        <v>24</v>
      </c>
      <c r="B3" s="12"/>
      <c r="C3" s="13"/>
      <c r="D3" s="13"/>
      <c r="E3" s="13"/>
      <c r="F3" s="13"/>
      <c r="G3" s="13"/>
      <c r="H3" s="13"/>
      <c r="I3" s="14"/>
      <c r="J3" s="13"/>
      <c r="K3" s="15"/>
      <c r="L3" s="13"/>
      <c r="M3" s="13"/>
      <c r="N3" s="13"/>
    </row>
    <row r="4" ht="12.75">
      <c r="A4" s="18"/>
    </row>
    <row r="5" spans="1:18" ht="15">
      <c r="A5" s="2" t="s">
        <v>0</v>
      </c>
      <c r="B5" s="5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28"/>
    </row>
    <row r="6" spans="1:18" s="6" customFormat="1" ht="15">
      <c r="A6" s="26" t="s">
        <v>76</v>
      </c>
      <c r="B6" s="25" t="s">
        <v>85</v>
      </c>
      <c r="C6" s="24">
        <f>+K78</f>
        <v>1528.955</v>
      </c>
      <c r="D6" s="24">
        <v>1528.96</v>
      </c>
      <c r="E6" s="24"/>
      <c r="F6" s="24"/>
      <c r="G6" s="24"/>
      <c r="H6" s="1">
        <f>+C6-SUM(D6:G6)</f>
        <v>-0.005000000000109139</v>
      </c>
      <c r="I6" s="26" t="s">
        <v>42</v>
      </c>
      <c r="J6" s="26"/>
      <c r="K6" s="26" t="s">
        <v>95</v>
      </c>
      <c r="R6" s="28"/>
    </row>
    <row r="7" spans="1:18" s="6" customFormat="1" ht="15">
      <c r="A7" s="26" t="s">
        <v>77</v>
      </c>
      <c r="B7" s="25" t="s">
        <v>85</v>
      </c>
      <c r="C7" s="24">
        <v>53.94</v>
      </c>
      <c r="D7" s="24">
        <v>53.94</v>
      </c>
      <c r="E7" s="24"/>
      <c r="F7" s="24"/>
      <c r="G7" s="24"/>
      <c r="H7" s="1">
        <f aca="true" t="shared" si="0" ref="H6:H16">+C7-SUM(D7:G7)</f>
        <v>0</v>
      </c>
      <c r="I7" s="26" t="s">
        <v>96</v>
      </c>
      <c r="J7" s="26"/>
      <c r="K7" s="26" t="s">
        <v>99</v>
      </c>
      <c r="R7" s="28"/>
    </row>
    <row r="8" spans="1:18" s="6" customFormat="1" ht="15">
      <c r="A8" s="26" t="s">
        <v>97</v>
      </c>
      <c r="B8" s="25" t="s">
        <v>38</v>
      </c>
      <c r="C8" s="6">
        <v>1278.74</v>
      </c>
      <c r="D8" s="6">
        <v>1278.74</v>
      </c>
      <c r="E8" s="24"/>
      <c r="F8" s="24"/>
      <c r="G8" s="24"/>
      <c r="H8" s="1">
        <f t="shared" si="0"/>
        <v>0</v>
      </c>
      <c r="I8" s="26" t="s">
        <v>12</v>
      </c>
      <c r="J8" s="26"/>
      <c r="K8" s="26" t="s">
        <v>45</v>
      </c>
      <c r="R8" s="28"/>
    </row>
    <row r="9" spans="1:18" s="6" customFormat="1" ht="15">
      <c r="A9" s="26" t="s">
        <v>46</v>
      </c>
      <c r="B9" s="25" t="s">
        <v>38</v>
      </c>
      <c r="C9" s="6">
        <v>926.36</v>
      </c>
      <c r="D9" s="6">
        <v>926.36</v>
      </c>
      <c r="E9" s="24"/>
      <c r="F9" s="24"/>
      <c r="G9" s="24"/>
      <c r="H9" s="1">
        <f t="shared" si="0"/>
        <v>0</v>
      </c>
      <c r="I9" s="26" t="s">
        <v>12</v>
      </c>
      <c r="J9" s="26"/>
      <c r="K9" s="26" t="s">
        <v>37</v>
      </c>
      <c r="R9" s="28"/>
    </row>
    <row r="10" spans="1:18" s="6" customFormat="1" ht="15">
      <c r="A10" s="6" t="s">
        <v>72</v>
      </c>
      <c r="B10" s="25" t="s">
        <v>38</v>
      </c>
      <c r="C10" s="6">
        <v>1387.44</v>
      </c>
      <c r="D10" s="6">
        <v>346.86</v>
      </c>
      <c r="E10" s="6">
        <v>346.86</v>
      </c>
      <c r="F10" s="6">
        <v>346.86</v>
      </c>
      <c r="G10" s="6">
        <v>346.86</v>
      </c>
      <c r="H10" s="1">
        <f t="shared" si="0"/>
        <v>0</v>
      </c>
      <c r="I10" s="6" t="s">
        <v>73</v>
      </c>
      <c r="J10" s="1"/>
      <c r="K10" s="6" t="s">
        <v>73</v>
      </c>
      <c r="R10" s="28"/>
    </row>
    <row r="11" spans="1:18" s="6" customFormat="1" ht="15">
      <c r="A11" s="6" t="s">
        <v>70</v>
      </c>
      <c r="B11" s="25" t="s">
        <v>38</v>
      </c>
      <c r="C11" s="6">
        <v>92.67</v>
      </c>
      <c r="D11" s="6">
        <v>92.67</v>
      </c>
      <c r="H11" s="1">
        <f t="shared" si="0"/>
        <v>0</v>
      </c>
      <c r="I11" s="6" t="s">
        <v>89</v>
      </c>
      <c r="J11" s="1"/>
      <c r="K11" s="6" t="s">
        <v>120</v>
      </c>
      <c r="R11" s="28"/>
    </row>
    <row r="12" spans="1:18" s="6" customFormat="1" ht="15">
      <c r="A12" s="6" t="s">
        <v>115</v>
      </c>
      <c r="B12" s="25" t="s">
        <v>38</v>
      </c>
      <c r="C12" s="6">
        <v>14.2</v>
      </c>
      <c r="D12" s="6">
        <v>14.2</v>
      </c>
      <c r="H12" s="1">
        <f t="shared" si="0"/>
        <v>0</v>
      </c>
      <c r="I12" s="6" t="s">
        <v>116</v>
      </c>
      <c r="J12" s="1"/>
      <c r="K12" s="6" t="s">
        <v>117</v>
      </c>
      <c r="R12" s="28"/>
    </row>
    <row r="13" spans="1:18" s="6" customFormat="1" ht="15">
      <c r="A13" s="6" t="s">
        <v>9</v>
      </c>
      <c r="B13" s="25" t="s">
        <v>38</v>
      </c>
      <c r="C13" s="6">
        <v>382.43</v>
      </c>
      <c r="D13" s="6">
        <v>176.37</v>
      </c>
      <c r="E13" s="6">
        <v>206.06</v>
      </c>
      <c r="H13" s="1">
        <f t="shared" si="0"/>
        <v>0</v>
      </c>
      <c r="I13" s="6" t="s">
        <v>50</v>
      </c>
      <c r="J13" s="1"/>
      <c r="K13" s="6" t="s">
        <v>50</v>
      </c>
      <c r="R13" s="28"/>
    </row>
    <row r="14" spans="1:18" s="6" customFormat="1" ht="15">
      <c r="A14" s="6" t="s">
        <v>48</v>
      </c>
      <c r="B14" s="25" t="s">
        <v>38</v>
      </c>
      <c r="C14" s="6">
        <v>537.43</v>
      </c>
      <c r="E14" s="6">
        <v>175.44</v>
      </c>
      <c r="G14" s="6">
        <v>361.99</v>
      </c>
      <c r="H14" s="1">
        <f>+C14-SUM(D14:G14)</f>
        <v>0</v>
      </c>
      <c r="I14" s="6" t="s">
        <v>52</v>
      </c>
      <c r="J14" s="1"/>
      <c r="K14" s="6" t="s">
        <v>10</v>
      </c>
      <c r="R14" s="28"/>
    </row>
    <row r="15" spans="1:18" s="6" customFormat="1" ht="15">
      <c r="A15" s="6" t="s">
        <v>11</v>
      </c>
      <c r="B15" s="25" t="s">
        <v>38</v>
      </c>
      <c r="C15" s="6">
        <f>1222.23-724.81</f>
        <v>497.4200000000001</v>
      </c>
      <c r="D15" s="6">
        <f>105.12+36.4</f>
        <v>141.52</v>
      </c>
      <c r="E15" s="6">
        <v>42.02</v>
      </c>
      <c r="G15" s="6">
        <f>45.99+28.66+38.64+200.59</f>
        <v>313.88</v>
      </c>
      <c r="H15" s="1">
        <f t="shared" si="0"/>
        <v>0</v>
      </c>
      <c r="I15" s="6" t="s">
        <v>52</v>
      </c>
      <c r="J15" s="1"/>
      <c r="K15" s="6" t="s">
        <v>10</v>
      </c>
      <c r="R15" s="28"/>
    </row>
    <row r="16" spans="1:20" s="6" customFormat="1" ht="15">
      <c r="A16" s="6" t="s">
        <v>51</v>
      </c>
      <c r="B16" s="25" t="s">
        <v>38</v>
      </c>
      <c r="C16" s="6">
        <v>70.63</v>
      </c>
      <c r="D16" s="6">
        <v>17.66</v>
      </c>
      <c r="E16" s="6">
        <v>17.66</v>
      </c>
      <c r="F16" s="6">
        <v>17.66</v>
      </c>
      <c r="G16" s="6">
        <v>17.65</v>
      </c>
      <c r="H16" s="1">
        <f t="shared" si="0"/>
        <v>0</v>
      </c>
      <c r="I16" s="6" t="s">
        <v>50</v>
      </c>
      <c r="J16" s="1"/>
      <c r="K16" s="6" t="s">
        <v>50</v>
      </c>
      <c r="R16" s="28"/>
      <c r="T16" s="6" t="s">
        <v>101</v>
      </c>
    </row>
    <row r="17" spans="1:18" s="6" customFormat="1" ht="15">
      <c r="A17" s="6" t="s">
        <v>62</v>
      </c>
      <c r="B17" s="25">
        <v>19260</v>
      </c>
      <c r="C17" s="6">
        <v>798.66</v>
      </c>
      <c r="D17" s="1">
        <v>199.67</v>
      </c>
      <c r="E17" s="1">
        <v>199.67</v>
      </c>
      <c r="F17" s="1">
        <v>199.66</v>
      </c>
      <c r="G17" s="1">
        <v>199.66</v>
      </c>
      <c r="H17" s="1">
        <f aca="true" t="shared" si="1" ref="H17:H31">+C17-SUM(D17:G17)</f>
        <v>0</v>
      </c>
      <c r="I17" s="6" t="s">
        <v>49</v>
      </c>
      <c r="J17" s="1"/>
      <c r="K17" s="6" t="s">
        <v>49</v>
      </c>
      <c r="R17" s="28"/>
    </row>
    <row r="18" spans="1:18" s="6" customFormat="1" ht="15">
      <c r="A18" s="6" t="s">
        <v>75</v>
      </c>
      <c r="B18" s="25">
        <v>19261</v>
      </c>
      <c r="C18" s="6">
        <v>556.33</v>
      </c>
      <c r="D18" s="1">
        <v>139.09</v>
      </c>
      <c r="E18" s="1">
        <v>139.08</v>
      </c>
      <c r="F18" s="1">
        <v>139.08</v>
      </c>
      <c r="G18" s="1">
        <v>139.08</v>
      </c>
      <c r="H18" s="1">
        <f t="shared" si="1"/>
        <v>0</v>
      </c>
      <c r="I18" s="6" t="s">
        <v>53</v>
      </c>
      <c r="J18" s="1"/>
      <c r="K18" s="6" t="s">
        <v>53</v>
      </c>
      <c r="R18" s="28"/>
    </row>
    <row r="19" spans="1:18" s="6" customFormat="1" ht="15">
      <c r="A19" s="6" t="s">
        <v>100</v>
      </c>
      <c r="B19" s="25">
        <v>19262</v>
      </c>
      <c r="C19" s="6">
        <v>149.61</v>
      </c>
      <c r="D19" s="1"/>
      <c r="E19" s="1"/>
      <c r="F19" s="1">
        <v>57.29</v>
      </c>
      <c r="G19" s="1">
        <v>92.32</v>
      </c>
      <c r="H19" s="1">
        <f t="shared" si="1"/>
        <v>0</v>
      </c>
      <c r="I19" s="6" t="s">
        <v>49</v>
      </c>
      <c r="J19" s="1"/>
      <c r="K19" s="6" t="s">
        <v>49</v>
      </c>
      <c r="R19" s="28"/>
    </row>
    <row r="20" spans="1:18" s="6" customFormat="1" ht="15">
      <c r="A20" s="6" t="s">
        <v>86</v>
      </c>
      <c r="B20" s="25">
        <v>19263</v>
      </c>
      <c r="C20" s="6">
        <v>1403.72</v>
      </c>
      <c r="D20" s="1">
        <v>350.93</v>
      </c>
      <c r="E20" s="1">
        <v>350.93</v>
      </c>
      <c r="F20" s="1">
        <v>350.93</v>
      </c>
      <c r="G20" s="1">
        <v>350.93</v>
      </c>
      <c r="H20" s="1">
        <f t="shared" si="1"/>
        <v>0</v>
      </c>
      <c r="I20" s="6" t="s">
        <v>53</v>
      </c>
      <c r="J20" s="1"/>
      <c r="R20" s="28"/>
    </row>
    <row r="21" spans="1:18" ht="15">
      <c r="A21" s="6" t="s">
        <v>109</v>
      </c>
      <c r="B21" s="25">
        <v>19264</v>
      </c>
      <c r="C21" s="6">
        <v>304.99</v>
      </c>
      <c r="E21" s="1">
        <v>65</v>
      </c>
      <c r="G21" s="1">
        <v>239.99</v>
      </c>
      <c r="H21" s="1">
        <f t="shared" si="1"/>
        <v>0</v>
      </c>
      <c r="I21" s="6" t="s">
        <v>89</v>
      </c>
      <c r="K21" s="6" t="s">
        <v>89</v>
      </c>
      <c r="R21" s="28"/>
    </row>
    <row r="22" spans="1:18" ht="15">
      <c r="A22" s="6" t="s">
        <v>128</v>
      </c>
      <c r="B22" s="25">
        <v>19265</v>
      </c>
      <c r="C22" s="6">
        <v>75</v>
      </c>
      <c r="D22" s="1">
        <v>75</v>
      </c>
      <c r="H22" s="1">
        <f t="shared" si="1"/>
        <v>0</v>
      </c>
      <c r="I22" s="6" t="s">
        <v>52</v>
      </c>
      <c r="K22" s="6" t="s">
        <v>129</v>
      </c>
      <c r="R22" s="28"/>
    </row>
    <row r="23" spans="1:18" ht="15">
      <c r="A23" s="6" t="s">
        <v>103</v>
      </c>
      <c r="B23" s="25">
        <v>19266</v>
      </c>
      <c r="C23" s="6">
        <f>163.59+14.97</f>
        <v>178.56</v>
      </c>
      <c r="D23" s="6">
        <v>54.53</v>
      </c>
      <c r="E23" s="6">
        <v>54.53</v>
      </c>
      <c r="F23" s="6"/>
      <c r="G23" s="6">
        <f>54.53+14.97</f>
        <v>69.5</v>
      </c>
      <c r="H23" s="1">
        <f t="shared" si="1"/>
        <v>0</v>
      </c>
      <c r="I23" s="6" t="s">
        <v>118</v>
      </c>
      <c r="K23" s="6" t="s">
        <v>119</v>
      </c>
      <c r="R23" s="28"/>
    </row>
    <row r="24" spans="1:18" ht="15">
      <c r="A24" s="6" t="s">
        <v>130</v>
      </c>
      <c r="B24" s="25">
        <v>19267</v>
      </c>
      <c r="C24" s="6">
        <v>10</v>
      </c>
      <c r="D24" s="6">
        <v>10</v>
      </c>
      <c r="E24" s="6"/>
      <c r="F24" s="6"/>
      <c r="G24" s="6"/>
      <c r="H24" s="1">
        <f t="shared" si="1"/>
        <v>0</v>
      </c>
      <c r="I24" s="6" t="s">
        <v>52</v>
      </c>
      <c r="K24" s="6" t="s">
        <v>143</v>
      </c>
      <c r="R24" s="28"/>
    </row>
    <row r="25" spans="1:18" ht="15">
      <c r="A25" s="6" t="s">
        <v>110</v>
      </c>
      <c r="B25" s="25">
        <v>19268</v>
      </c>
      <c r="C25" s="1">
        <v>3.36</v>
      </c>
      <c r="E25" s="1">
        <f>+C25/2</f>
        <v>1.68</v>
      </c>
      <c r="G25" s="1">
        <v>1.68</v>
      </c>
      <c r="H25" s="1">
        <f t="shared" si="1"/>
        <v>0</v>
      </c>
      <c r="I25" s="6" t="s">
        <v>52</v>
      </c>
      <c r="K25" s="6" t="s">
        <v>121</v>
      </c>
      <c r="R25" s="28"/>
    </row>
    <row r="26" spans="1:18" ht="15">
      <c r="A26" s="6" t="s">
        <v>131</v>
      </c>
      <c r="B26" s="25">
        <v>19269</v>
      </c>
      <c r="C26" s="1">
        <v>281.35</v>
      </c>
      <c r="D26" s="1">
        <v>281.35</v>
      </c>
      <c r="H26" s="1">
        <f t="shared" si="1"/>
        <v>0</v>
      </c>
      <c r="I26" s="6" t="s">
        <v>52</v>
      </c>
      <c r="K26" s="6" t="s">
        <v>132</v>
      </c>
      <c r="R26" s="28"/>
    </row>
    <row r="27" spans="1:18" ht="15">
      <c r="A27" s="6" t="s">
        <v>134</v>
      </c>
      <c r="B27" s="25">
        <v>19270</v>
      </c>
      <c r="C27" s="6">
        <v>270</v>
      </c>
      <c r="D27" s="6">
        <v>67.5</v>
      </c>
      <c r="E27" s="6">
        <v>67.5</v>
      </c>
      <c r="F27" s="6">
        <v>67.5</v>
      </c>
      <c r="G27" s="6">
        <v>67.5</v>
      </c>
      <c r="H27" s="1">
        <f t="shared" si="1"/>
        <v>0</v>
      </c>
      <c r="I27" s="6" t="s">
        <v>135</v>
      </c>
      <c r="K27" s="6" t="s">
        <v>136</v>
      </c>
      <c r="N27" s="35"/>
      <c r="R27" s="28"/>
    </row>
    <row r="28" spans="1:18" ht="15">
      <c r="A28" s="6" t="s">
        <v>137</v>
      </c>
      <c r="B28" s="25">
        <v>19271</v>
      </c>
      <c r="C28" s="6">
        <v>88.62</v>
      </c>
      <c r="D28" s="6">
        <v>88.62</v>
      </c>
      <c r="E28" s="6"/>
      <c r="F28" s="6"/>
      <c r="G28" s="6"/>
      <c r="H28" s="1">
        <f t="shared" si="1"/>
        <v>0</v>
      </c>
      <c r="I28" s="6" t="s">
        <v>112</v>
      </c>
      <c r="K28" s="6" t="s">
        <v>138</v>
      </c>
      <c r="N28" s="35"/>
      <c r="R28" s="28"/>
    </row>
    <row r="29" spans="1:18" ht="15">
      <c r="A29" s="6" t="s">
        <v>139</v>
      </c>
      <c r="B29" s="25">
        <v>19272</v>
      </c>
      <c r="C29" s="6">
        <v>439.45</v>
      </c>
      <c r="D29" s="6">
        <v>439.45</v>
      </c>
      <c r="E29" s="6"/>
      <c r="F29" s="6"/>
      <c r="G29" s="6"/>
      <c r="H29" s="1">
        <f t="shared" si="1"/>
        <v>0</v>
      </c>
      <c r="I29" s="6" t="s">
        <v>116</v>
      </c>
      <c r="K29" s="6" t="s">
        <v>140</v>
      </c>
      <c r="N29" s="35"/>
      <c r="R29" s="28"/>
    </row>
    <row r="30" spans="1:18" ht="15">
      <c r="A30" s="6" t="s">
        <v>122</v>
      </c>
      <c r="B30" s="25">
        <v>19273</v>
      </c>
      <c r="C30" s="6">
        <v>44.94</v>
      </c>
      <c r="D30" s="6">
        <v>44.94</v>
      </c>
      <c r="E30" s="6"/>
      <c r="F30" s="6"/>
      <c r="G30" s="6"/>
      <c r="H30" s="1">
        <f t="shared" si="1"/>
        <v>0</v>
      </c>
      <c r="I30" s="6" t="s">
        <v>123</v>
      </c>
      <c r="K30" s="6" t="s">
        <v>133</v>
      </c>
      <c r="N30" s="35"/>
      <c r="R30" s="28"/>
    </row>
    <row r="31" spans="1:18" ht="15">
      <c r="A31" s="6" t="s">
        <v>141</v>
      </c>
      <c r="B31" s="25">
        <v>19274</v>
      </c>
      <c r="C31" s="6">
        <f>30.84+93.37+38.28</f>
        <v>162.49</v>
      </c>
      <c r="D31" s="6">
        <v>93.37</v>
      </c>
      <c r="E31" s="6">
        <v>38.28</v>
      </c>
      <c r="F31" s="6"/>
      <c r="G31" s="6">
        <v>30.84</v>
      </c>
      <c r="H31" s="1">
        <f t="shared" si="1"/>
        <v>0</v>
      </c>
      <c r="I31" s="6" t="s">
        <v>89</v>
      </c>
      <c r="K31" s="6" t="s">
        <v>142</v>
      </c>
      <c r="N31" s="35"/>
      <c r="R31" s="28"/>
    </row>
    <row r="32" spans="1:18" ht="15">
      <c r="A32" s="6" t="s">
        <v>107</v>
      </c>
      <c r="B32" s="25">
        <v>19275</v>
      </c>
      <c r="C32" s="1">
        <v>30</v>
      </c>
      <c r="G32" s="1">
        <v>30</v>
      </c>
      <c r="H32" s="1">
        <f>+C32-SUM(D32:G32)</f>
        <v>0</v>
      </c>
      <c r="I32" s="6" t="s">
        <v>108</v>
      </c>
      <c r="K32" s="6" t="s">
        <v>108</v>
      </c>
      <c r="N32" s="35"/>
      <c r="R32" s="28"/>
    </row>
    <row r="33" spans="1:18" ht="15">
      <c r="A33" s="6" t="s">
        <v>144</v>
      </c>
      <c r="B33" s="25">
        <v>19276</v>
      </c>
      <c r="C33" s="1">
        <v>220</v>
      </c>
      <c r="G33" s="1">
        <v>220</v>
      </c>
      <c r="H33" s="1">
        <f>+C33-SUM(D33:G33)</f>
        <v>0</v>
      </c>
      <c r="I33" s="6" t="s">
        <v>52</v>
      </c>
      <c r="K33" s="6" t="s">
        <v>145</v>
      </c>
      <c r="N33" s="35"/>
      <c r="R33" s="28"/>
    </row>
    <row r="34" spans="1:18" ht="15">
      <c r="A34" s="6" t="s">
        <v>146</v>
      </c>
      <c r="B34" s="25">
        <v>19277</v>
      </c>
      <c r="C34" s="1">
        <v>600</v>
      </c>
      <c r="G34" s="1">
        <v>600</v>
      </c>
      <c r="H34" s="1">
        <f>+C34-SUM(D34:G34)</f>
        <v>0</v>
      </c>
      <c r="I34" s="6" t="s">
        <v>52</v>
      </c>
      <c r="K34" s="6" t="s">
        <v>147</v>
      </c>
      <c r="N34" s="35"/>
      <c r="R34" s="28"/>
    </row>
    <row r="35" spans="1:18" ht="15">
      <c r="A35" s="6" t="s">
        <v>86</v>
      </c>
      <c r="B35" s="25">
        <v>19278</v>
      </c>
      <c r="C35" s="1">
        <v>1415.87</v>
      </c>
      <c r="D35" s="1">
        <v>353.97</v>
      </c>
      <c r="E35" s="1">
        <v>353.97</v>
      </c>
      <c r="F35" s="1">
        <v>353.97</v>
      </c>
      <c r="G35" s="1">
        <v>353.96</v>
      </c>
      <c r="H35" s="1">
        <f>+C35-SUM(D35:G35)</f>
        <v>0</v>
      </c>
      <c r="I35" s="6" t="s">
        <v>53</v>
      </c>
      <c r="K35" s="6" t="s">
        <v>53</v>
      </c>
      <c r="N35" s="35"/>
      <c r="R35" s="28"/>
    </row>
    <row r="36" spans="1:11" ht="12.75">
      <c r="A36" s="2" t="s">
        <v>81</v>
      </c>
      <c r="C36" s="19">
        <f>SUM(C6:C35)</f>
        <v>13803.165</v>
      </c>
      <c r="D36" s="19">
        <f>SUM(D6:D35)</f>
        <v>6775.700000000001</v>
      </c>
      <c r="E36" s="19">
        <f>SUM(E6:E35)</f>
        <v>2058.6800000000003</v>
      </c>
      <c r="F36" s="19">
        <f>SUM(F6:F35)</f>
        <v>1532.95</v>
      </c>
      <c r="G36" s="19">
        <f>SUM(G6:G35)</f>
        <v>3435.84</v>
      </c>
      <c r="H36" s="1">
        <f>+C36-SUM(D36:G36)</f>
        <v>-0.005000000001018634</v>
      </c>
      <c r="I36" s="19">
        <f>SUM(D36:H36)</f>
        <v>13803.165</v>
      </c>
      <c r="J36" s="3"/>
      <c r="K36" s="8">
        <f>+C36-I36</f>
        <v>0</v>
      </c>
    </row>
    <row r="37" spans="1:10" ht="12.75">
      <c r="A37" s="2"/>
      <c r="C37" s="3"/>
      <c r="D37" s="3"/>
      <c r="E37" s="3"/>
      <c r="F37" s="3"/>
      <c r="G37" s="3"/>
      <c r="I37" s="3"/>
      <c r="J37" s="3"/>
    </row>
    <row r="38" spans="1:14" ht="12.75">
      <c r="A38" s="33" t="s">
        <v>27</v>
      </c>
      <c r="B38" s="12"/>
      <c r="C38" s="13"/>
      <c r="D38" s="13"/>
      <c r="E38" s="13"/>
      <c r="F38" s="13"/>
      <c r="G38" s="14"/>
      <c r="H38" s="13"/>
      <c r="I38" s="14"/>
      <c r="J38" s="13"/>
      <c r="K38" s="15"/>
      <c r="L38" s="13"/>
      <c r="M38" s="13"/>
      <c r="N38" s="13"/>
    </row>
    <row r="40" spans="1:13" ht="12.75">
      <c r="A40" s="1" t="s">
        <v>23</v>
      </c>
      <c r="C40" s="39">
        <f>53.94+1434.26</f>
        <v>1488.2</v>
      </c>
      <c r="E40" s="1" t="s">
        <v>12</v>
      </c>
      <c r="F40" s="6"/>
      <c r="G40" s="6"/>
      <c r="H40" s="6"/>
      <c r="J40" s="6"/>
      <c r="K40" s="6"/>
      <c r="L40" s="6"/>
      <c r="M40" s="6"/>
    </row>
    <row r="41" spans="1:13" ht="12.75">
      <c r="A41" s="1" t="s">
        <v>22</v>
      </c>
      <c r="C41" s="39">
        <v>3685.99</v>
      </c>
      <c r="E41" s="6" t="s">
        <v>37</v>
      </c>
      <c r="L41" s="6"/>
      <c r="M41" s="6"/>
    </row>
    <row r="42" spans="1:13" ht="12.75">
      <c r="A42" s="1" t="s">
        <v>13</v>
      </c>
      <c r="C42" s="39">
        <v>250</v>
      </c>
      <c r="E42" s="1" t="s">
        <v>14</v>
      </c>
      <c r="G42" s="6"/>
      <c r="H42" s="6"/>
      <c r="J42" s="6"/>
      <c r="K42" s="6"/>
      <c r="L42" s="6"/>
      <c r="M42" s="6"/>
    </row>
    <row r="43" spans="1:13" ht="12.75">
      <c r="A43" s="1" t="s">
        <v>15</v>
      </c>
      <c r="C43" s="36">
        <f>19935.78-C42</f>
        <v>19685.78</v>
      </c>
      <c r="E43" s="1" t="s">
        <v>16</v>
      </c>
      <c r="G43" s="6"/>
      <c r="H43" s="6"/>
      <c r="J43" s="6"/>
      <c r="K43" s="6"/>
      <c r="L43" s="6"/>
      <c r="M43" s="6"/>
    </row>
    <row r="44" spans="1:13" ht="12.75">
      <c r="A44" s="6" t="s">
        <v>21</v>
      </c>
      <c r="C44"/>
      <c r="E44" s="6"/>
      <c r="G44" s="6"/>
      <c r="H44" s="6"/>
      <c r="J44" s="6"/>
      <c r="K44" s="6"/>
      <c r="L44" s="6"/>
      <c r="M44" s="6"/>
    </row>
    <row r="45" spans="1:14" ht="12.75">
      <c r="A45" s="6" t="s">
        <v>106</v>
      </c>
      <c r="E45" s="29"/>
      <c r="G45" s="6"/>
      <c r="H45" s="6"/>
      <c r="J45" s="6"/>
      <c r="K45" s="6"/>
      <c r="L45" s="6"/>
      <c r="M45" s="6"/>
      <c r="N45" s="6" t="s">
        <v>60</v>
      </c>
    </row>
    <row r="46" spans="1:14" ht="12.75">
      <c r="A46" s="6" t="s">
        <v>87</v>
      </c>
      <c r="G46" s="6"/>
      <c r="H46" s="6"/>
      <c r="J46" s="6"/>
      <c r="K46" s="6"/>
      <c r="L46" s="6"/>
      <c r="M46" s="6"/>
      <c r="N46" s="6"/>
    </row>
    <row r="47" spans="1:13" ht="12.75">
      <c r="A47" s="6" t="s">
        <v>39</v>
      </c>
      <c r="E47" s="6"/>
      <c r="G47" s="6"/>
      <c r="H47" s="6"/>
      <c r="J47" s="6"/>
      <c r="K47" s="6" t="s">
        <v>54</v>
      </c>
      <c r="L47" s="6"/>
      <c r="M47" s="6"/>
    </row>
    <row r="48" spans="1:13" ht="12.75">
      <c r="A48" s="6" t="s">
        <v>40</v>
      </c>
      <c r="E48" s="6"/>
      <c r="G48" s="6"/>
      <c r="H48" s="6"/>
      <c r="J48" s="6"/>
      <c r="K48" s="6"/>
      <c r="L48" s="6"/>
      <c r="M48" s="6"/>
    </row>
    <row r="49" spans="1:13" ht="12.75">
      <c r="A49" s="6" t="s">
        <v>20</v>
      </c>
      <c r="E49" s="6"/>
      <c r="H49" s="6"/>
      <c r="J49" s="6"/>
      <c r="K49" s="6"/>
      <c r="L49" s="6"/>
      <c r="M49" s="6"/>
    </row>
    <row r="50" spans="1:17" ht="12.75">
      <c r="A50" s="6" t="s">
        <v>20</v>
      </c>
      <c r="E50" s="6"/>
      <c r="G50" s="6"/>
      <c r="H50" s="6"/>
      <c r="J50" s="6"/>
      <c r="K50" s="6"/>
      <c r="L50" s="6"/>
      <c r="M50" s="6"/>
      <c r="Q50" s="6" t="s">
        <v>60</v>
      </c>
    </row>
    <row r="51" spans="1:13" ht="12.75">
      <c r="A51" s="6" t="s">
        <v>63</v>
      </c>
      <c r="E51" s="6"/>
      <c r="G51" s="6"/>
      <c r="H51" s="6"/>
      <c r="J51" s="6"/>
      <c r="K51" s="6"/>
      <c r="L51" s="6"/>
      <c r="M51" s="6"/>
    </row>
    <row r="52" spans="1:13" ht="12.75">
      <c r="A52" s="6" t="s">
        <v>64</v>
      </c>
      <c r="E52" s="6"/>
      <c r="G52" s="6"/>
      <c r="H52" s="6"/>
      <c r="J52" s="6"/>
      <c r="K52" s="6"/>
      <c r="L52" s="6"/>
      <c r="M52" s="6"/>
    </row>
    <row r="53" spans="1:13" ht="12.75">
      <c r="A53" s="6" t="s">
        <v>43</v>
      </c>
      <c r="E53" s="6"/>
      <c r="G53" s="6"/>
      <c r="H53" s="6"/>
      <c r="J53" s="6"/>
      <c r="K53" s="6"/>
      <c r="L53" s="6"/>
      <c r="M53" s="6"/>
    </row>
    <row r="54" spans="1:13" ht="12.75">
      <c r="A54" s="6" t="s">
        <v>102</v>
      </c>
      <c r="E54" s="6"/>
      <c r="G54" s="6"/>
      <c r="H54" s="6"/>
      <c r="J54" s="6"/>
      <c r="K54" s="6"/>
      <c r="L54" s="6"/>
      <c r="M54" s="6"/>
    </row>
    <row r="55" spans="1:13" ht="12.75">
      <c r="A55" s="6" t="s">
        <v>41</v>
      </c>
      <c r="E55" s="6"/>
      <c r="G55" s="6"/>
      <c r="H55" s="6"/>
      <c r="J55" s="6" t="s">
        <v>60</v>
      </c>
      <c r="K55" s="6"/>
      <c r="L55" s="6"/>
      <c r="M55" s="6"/>
    </row>
    <row r="56" spans="1:13" ht="12.75">
      <c r="A56" s="6" t="s">
        <v>111</v>
      </c>
      <c r="E56" s="6"/>
      <c r="G56" s="6"/>
      <c r="H56" s="6"/>
      <c r="J56" s="6"/>
      <c r="K56" s="6"/>
      <c r="L56" s="6"/>
      <c r="M56" s="6"/>
    </row>
    <row r="57" spans="1:13" ht="12.75">
      <c r="A57" s="6" t="s">
        <v>88</v>
      </c>
      <c r="E57" s="6"/>
      <c r="F57" s="6"/>
      <c r="G57" s="6"/>
      <c r="H57" s="6"/>
      <c r="J57" s="6"/>
      <c r="K57" s="6"/>
      <c r="L57" s="6"/>
      <c r="M57" s="6"/>
    </row>
    <row r="58" spans="1:13" ht="12.75">
      <c r="A58" s="6" t="s">
        <v>113</v>
      </c>
      <c r="E58" s="8"/>
      <c r="G58" s="6"/>
      <c r="H58" s="6"/>
      <c r="J58" s="6"/>
      <c r="K58" s="6"/>
      <c r="L58" s="6"/>
      <c r="M58" s="6"/>
    </row>
    <row r="59" spans="1:3" s="3" customFormat="1" ht="12.75">
      <c r="A59" s="2" t="s">
        <v>80</v>
      </c>
      <c r="B59" s="7"/>
      <c r="C59" s="19">
        <f>SUM(C40:C58)</f>
        <v>25109.969999999998</v>
      </c>
    </row>
    <row r="60" spans="1:2" s="3" customFormat="1" ht="12.75">
      <c r="A60" s="2"/>
      <c r="B60" s="7"/>
    </row>
    <row r="61" spans="1:14" s="3" customFormat="1" ht="12.75">
      <c r="A61" s="20" t="s">
        <v>31</v>
      </c>
      <c r="B61" s="16"/>
      <c r="C61" s="21"/>
      <c r="D61" s="11"/>
      <c r="E61" s="11"/>
      <c r="F61" s="10" t="s">
        <v>32</v>
      </c>
      <c r="G61" s="11"/>
      <c r="H61" s="11"/>
      <c r="I61" s="11"/>
      <c r="J61" s="11"/>
      <c r="K61" s="11"/>
      <c r="L61" s="11"/>
      <c r="M61" s="11"/>
      <c r="N61" s="11"/>
    </row>
    <row r="62" spans="1:2" s="3" customFormat="1" ht="12.75">
      <c r="A62" s="2"/>
      <c r="B62" s="7"/>
    </row>
    <row r="63" spans="1:11" s="3" customFormat="1" ht="12.75">
      <c r="A63" s="2" t="s">
        <v>79</v>
      </c>
      <c r="B63" s="7"/>
      <c r="C63" s="19">
        <f>+C62</f>
        <v>0</v>
      </c>
      <c r="F63" s="3" t="s">
        <v>90</v>
      </c>
      <c r="K63" s="19">
        <f>SUM(B63:J63)</f>
        <v>0</v>
      </c>
    </row>
    <row r="64" spans="1:13" ht="12.75">
      <c r="A64" s="2"/>
      <c r="C64" s="3"/>
      <c r="D64" s="3"/>
      <c r="E64" s="3"/>
      <c r="F64" s="3"/>
      <c r="G64" s="3"/>
      <c r="H64" s="6"/>
      <c r="I64" s="3"/>
      <c r="J64" s="3"/>
      <c r="K64" s="6"/>
      <c r="L64" s="6"/>
      <c r="M64" s="6"/>
    </row>
    <row r="65" spans="1:14" ht="12.75">
      <c r="A65" s="10" t="s">
        <v>25</v>
      </c>
      <c r="B65" s="12"/>
      <c r="C65" s="13"/>
      <c r="D65" s="13"/>
      <c r="E65" s="13"/>
      <c r="F65" s="10" t="s">
        <v>26</v>
      </c>
      <c r="G65" s="14"/>
      <c r="H65" s="14"/>
      <c r="I65" s="14"/>
      <c r="J65" s="14"/>
      <c r="K65" s="14"/>
      <c r="L65" s="14"/>
      <c r="M65" s="14"/>
      <c r="N65" s="13"/>
    </row>
    <row r="66" spans="1:13" ht="12.75">
      <c r="A66" s="6"/>
      <c r="D66" s="6"/>
      <c r="E66" s="6"/>
      <c r="F66" s="6"/>
      <c r="G66" s="6"/>
      <c r="H66" s="6"/>
      <c r="J66" s="6"/>
      <c r="K66" s="6"/>
      <c r="L66" s="6"/>
      <c r="M66" s="6"/>
    </row>
    <row r="67" spans="1:13" ht="12.75">
      <c r="A67" s="3" t="s">
        <v>78</v>
      </c>
      <c r="B67" s="7"/>
      <c r="C67" s="19">
        <f>SUM(C66:C66)</f>
        <v>0</v>
      </c>
      <c r="D67" s="3"/>
      <c r="E67" s="3"/>
      <c r="F67" s="3" t="s">
        <v>67</v>
      </c>
      <c r="G67" s="3" t="s">
        <v>91</v>
      </c>
      <c r="H67" s="3"/>
      <c r="I67" s="3"/>
      <c r="J67" s="3"/>
      <c r="K67" s="19">
        <f>+C67</f>
        <v>0</v>
      </c>
      <c r="L67" s="6"/>
      <c r="M67" s="6"/>
    </row>
    <row r="68" spans="1:13" ht="12.75">
      <c r="A68" s="3"/>
      <c r="B68" s="7"/>
      <c r="C68" s="3"/>
      <c r="D68" s="3"/>
      <c r="E68" s="3"/>
      <c r="F68" s="3"/>
      <c r="G68" s="3"/>
      <c r="H68" s="3"/>
      <c r="I68" s="3"/>
      <c r="J68" s="3"/>
      <c r="K68" s="3"/>
      <c r="L68" s="6"/>
      <c r="M68" s="6"/>
    </row>
    <row r="69" spans="1:14" ht="12.75">
      <c r="A69" s="10" t="s">
        <v>66</v>
      </c>
      <c r="B69" s="12"/>
      <c r="C69" s="13"/>
      <c r="D69" s="13"/>
      <c r="E69" s="13"/>
      <c r="F69" s="10" t="s">
        <v>69</v>
      </c>
      <c r="G69" s="14"/>
      <c r="H69" s="14"/>
      <c r="I69" s="14"/>
      <c r="J69" s="14"/>
      <c r="K69" s="14"/>
      <c r="L69" s="14"/>
      <c r="M69" s="14"/>
      <c r="N69" s="13"/>
    </row>
    <row r="70" spans="1:14" ht="12.75">
      <c r="A70" s="10"/>
      <c r="B70" s="12"/>
      <c r="C70" s="13"/>
      <c r="D70" s="13"/>
      <c r="E70" s="13"/>
      <c r="F70" s="10"/>
      <c r="G70" s="14"/>
      <c r="H70" s="14"/>
      <c r="I70" s="14"/>
      <c r="J70" s="14"/>
      <c r="K70" s="14"/>
      <c r="L70" s="14"/>
      <c r="M70" s="14"/>
      <c r="N70" s="13"/>
    </row>
    <row r="71" spans="1:13" ht="12.75">
      <c r="A71" s="6"/>
      <c r="B71" s="7"/>
      <c r="C71" s="6"/>
      <c r="D71" s="6"/>
      <c r="E71" s="3"/>
      <c r="F71" s="3"/>
      <c r="G71" s="6" t="s">
        <v>124</v>
      </c>
      <c r="H71" s="3"/>
      <c r="I71" s="3"/>
      <c r="J71" s="3"/>
      <c r="K71" s="6"/>
      <c r="L71" s="6"/>
      <c r="M71" s="6"/>
    </row>
    <row r="72" spans="1:13" ht="12.75">
      <c r="A72" s="6"/>
      <c r="B72" s="25"/>
      <c r="D72" s="6"/>
      <c r="E72" s="6"/>
      <c r="F72" s="6"/>
      <c r="G72" s="3" t="s">
        <v>125</v>
      </c>
      <c r="H72" s="3"/>
      <c r="I72" s="3"/>
      <c r="J72" s="3"/>
      <c r="K72" s="6"/>
      <c r="L72" s="6"/>
      <c r="M72" s="6"/>
    </row>
    <row r="73" spans="1:11" ht="12.75">
      <c r="A73" s="2" t="s">
        <v>82</v>
      </c>
      <c r="B73" s="7"/>
      <c r="C73" s="19">
        <f>SUM(C71:C72)</f>
        <v>0</v>
      </c>
      <c r="D73" s="3"/>
      <c r="E73" s="3"/>
      <c r="F73" s="3" t="s">
        <v>92</v>
      </c>
      <c r="G73" s="3"/>
      <c r="H73" s="3"/>
      <c r="I73" s="3"/>
      <c r="J73" s="3"/>
      <c r="K73" s="19">
        <f>SUM(K71:K72)</f>
        <v>0</v>
      </c>
    </row>
    <row r="74" spans="1:13" ht="12.75">
      <c r="A74" s="3"/>
      <c r="B74" s="7"/>
      <c r="C74" s="3"/>
      <c r="D74" s="3"/>
      <c r="E74" s="3"/>
      <c r="F74" s="3"/>
      <c r="G74" s="3"/>
      <c r="H74" s="3"/>
      <c r="I74" s="3"/>
      <c r="J74" s="3"/>
      <c r="K74" s="3"/>
      <c r="L74" s="6"/>
      <c r="M74" s="6"/>
    </row>
    <row r="75" spans="1:14" ht="12.75">
      <c r="A75" s="10" t="s">
        <v>35</v>
      </c>
      <c r="B75" s="16"/>
      <c r="C75" s="11"/>
      <c r="D75" s="11"/>
      <c r="E75" s="11"/>
      <c r="F75" s="10" t="s">
        <v>36</v>
      </c>
      <c r="G75" s="11"/>
      <c r="H75" s="11"/>
      <c r="I75" s="11"/>
      <c r="J75" s="11"/>
      <c r="K75" s="11"/>
      <c r="L75" s="14"/>
      <c r="M75" s="14"/>
      <c r="N75" s="13"/>
    </row>
    <row r="76" spans="1:13" ht="12.75">
      <c r="A76" s="6"/>
      <c r="B76" s="25"/>
      <c r="D76" s="8"/>
      <c r="E76" s="8"/>
      <c r="F76" s="6" t="s">
        <v>55</v>
      </c>
      <c r="G76" s="3"/>
      <c r="H76" s="3"/>
      <c r="I76" s="3"/>
      <c r="J76" s="3"/>
      <c r="K76" s="6">
        <v>6115.82</v>
      </c>
      <c r="L76" s="6" t="s">
        <v>42</v>
      </c>
      <c r="M76" s="6"/>
    </row>
    <row r="77" spans="1:12" ht="12.75">
      <c r="A77" s="6" t="s">
        <v>11</v>
      </c>
      <c r="B77" s="24" t="s">
        <v>38</v>
      </c>
      <c r="C77" s="1">
        <v>724.81</v>
      </c>
      <c r="D77" s="8" t="s">
        <v>71</v>
      </c>
      <c r="E77" s="8"/>
      <c r="F77" s="6" t="s">
        <v>55</v>
      </c>
      <c r="K77" s="6"/>
      <c r="L77" s="6" t="s">
        <v>57</v>
      </c>
    </row>
    <row r="78" spans="1:13" ht="12.75">
      <c r="A78" s="38" t="s">
        <v>103</v>
      </c>
      <c r="B78" s="9"/>
      <c r="C78" s="1">
        <v>186.1</v>
      </c>
      <c r="D78" s="8" t="s">
        <v>104</v>
      </c>
      <c r="F78" s="6" t="s">
        <v>93</v>
      </c>
      <c r="G78" s="3"/>
      <c r="H78" s="3"/>
      <c r="I78" s="3"/>
      <c r="J78" s="3"/>
      <c r="K78" s="6">
        <f>+K76*0.25</f>
        <v>1528.955</v>
      </c>
      <c r="L78" s="8" t="s">
        <v>59</v>
      </c>
      <c r="M78" s="27">
        <v>0.25</v>
      </c>
    </row>
    <row r="79" spans="1:13" ht="12.75">
      <c r="A79" s="6"/>
      <c r="B79" s="9"/>
      <c r="D79" s="8"/>
      <c r="F79" s="6" t="s">
        <v>93</v>
      </c>
      <c r="G79" s="3"/>
      <c r="H79" s="3"/>
      <c r="I79" s="3"/>
      <c r="J79" s="3"/>
      <c r="K79" s="6"/>
      <c r="L79" s="29" t="s">
        <v>105</v>
      </c>
      <c r="M79" s="6"/>
    </row>
    <row r="80" spans="1:12" ht="12.75">
      <c r="A80" s="38"/>
      <c r="B80" s="9"/>
      <c r="D80" s="8"/>
      <c r="F80" s="6" t="s">
        <v>55</v>
      </c>
      <c r="G80" s="3"/>
      <c r="H80" s="3"/>
      <c r="I80" s="3"/>
      <c r="J80" s="3"/>
      <c r="K80" s="1"/>
      <c r="L80" s="6" t="s">
        <v>74</v>
      </c>
    </row>
    <row r="81" spans="1:12" ht="12.75">
      <c r="A81" s="38"/>
      <c r="B81" s="9"/>
      <c r="D81" s="8"/>
      <c r="F81" s="6" t="s">
        <v>77</v>
      </c>
      <c r="G81" s="3"/>
      <c r="H81" s="3"/>
      <c r="I81" s="3"/>
      <c r="J81" s="3"/>
      <c r="K81" s="1">
        <f>+C7</f>
        <v>53.94</v>
      </c>
      <c r="L81" s="6" t="s">
        <v>98</v>
      </c>
    </row>
    <row r="82" spans="1:11" s="3" customFormat="1" ht="12.75">
      <c r="A82" s="3" t="s">
        <v>83</v>
      </c>
      <c r="B82" s="7"/>
      <c r="C82" s="19">
        <f>SUM(C76:C81)</f>
        <v>910.91</v>
      </c>
      <c r="F82" s="3" t="s">
        <v>114</v>
      </c>
      <c r="K82" s="19">
        <f>SUM(K76:K81)</f>
        <v>7698.714999999999</v>
      </c>
    </row>
    <row r="83" spans="6:13" ht="12.75">
      <c r="F83" s="6"/>
      <c r="G83" s="6"/>
      <c r="H83" s="6"/>
      <c r="J83" s="6"/>
      <c r="K83" s="6"/>
      <c r="L83" s="6"/>
      <c r="M83" s="6"/>
    </row>
    <row r="84" spans="1:14" s="3" customFormat="1" ht="12.75">
      <c r="A84" s="10" t="s">
        <v>28</v>
      </c>
      <c r="B84" s="16"/>
      <c r="C84" s="11"/>
      <c r="D84" s="11"/>
      <c r="E84" s="11"/>
      <c r="F84" s="10" t="s">
        <v>29</v>
      </c>
      <c r="G84" s="11"/>
      <c r="H84" s="11"/>
      <c r="I84" s="11"/>
      <c r="J84" s="11"/>
      <c r="K84" s="11"/>
      <c r="L84" s="11"/>
      <c r="M84" s="14"/>
      <c r="N84" s="11"/>
    </row>
    <row r="85" spans="1:13" ht="12.75">
      <c r="A85" s="3"/>
      <c r="C85" s="4"/>
      <c r="D85" s="4"/>
      <c r="F85" s="6"/>
      <c r="G85" s="6"/>
      <c r="H85" s="6"/>
      <c r="J85" s="6"/>
      <c r="K85" s="6"/>
      <c r="L85" s="6"/>
      <c r="M85" s="6"/>
    </row>
    <row r="86" spans="1:13" ht="12.75">
      <c r="A86" s="6" t="s">
        <v>47</v>
      </c>
      <c r="D86" s="8"/>
      <c r="F86" s="6" t="s">
        <v>30</v>
      </c>
      <c r="G86" s="6"/>
      <c r="H86" s="6"/>
      <c r="J86" s="6"/>
      <c r="K86" s="6"/>
      <c r="L86" s="6"/>
      <c r="M86" s="6"/>
    </row>
    <row r="87" spans="1:13" ht="12.75">
      <c r="A87" s="6" t="s">
        <v>65</v>
      </c>
      <c r="D87" s="8"/>
      <c r="F87" s="6" t="s">
        <v>44</v>
      </c>
      <c r="G87" s="6"/>
      <c r="H87" s="6"/>
      <c r="J87" s="6"/>
      <c r="K87" s="6"/>
      <c r="L87" s="6"/>
      <c r="M87" s="6"/>
    </row>
    <row r="88" spans="1:13" ht="12.75">
      <c r="A88" s="6" t="s">
        <v>58</v>
      </c>
      <c r="F88" s="6" t="s">
        <v>61</v>
      </c>
      <c r="G88" s="6"/>
      <c r="H88" s="6"/>
      <c r="J88" s="6"/>
      <c r="K88" s="6"/>
      <c r="L88" s="6"/>
      <c r="M88" s="6"/>
    </row>
    <row r="89" spans="1:11" s="3" customFormat="1" ht="12.75">
      <c r="A89" s="3" t="s">
        <v>84</v>
      </c>
      <c r="B89" s="7"/>
      <c r="C89" s="19">
        <f>SUM(C86+C87+C88)</f>
        <v>0</v>
      </c>
      <c r="F89" s="3" t="s">
        <v>94</v>
      </c>
      <c r="K89" s="19">
        <f>SUM(K86:K88)</f>
        <v>0</v>
      </c>
    </row>
    <row r="90" spans="1:13" ht="12.75">
      <c r="A90" s="3"/>
      <c r="F90" s="6"/>
      <c r="G90" s="6"/>
      <c r="H90" s="6"/>
      <c r="J90" s="6"/>
      <c r="K90" s="6"/>
      <c r="L90" s="6"/>
      <c r="M90" s="6"/>
    </row>
    <row r="91" spans="1:14" ht="12.75">
      <c r="A91" s="17" t="s">
        <v>148</v>
      </c>
      <c r="B91" s="12"/>
      <c r="C91" s="13"/>
      <c r="D91" s="13"/>
      <c r="E91" s="13"/>
      <c r="F91" s="13"/>
      <c r="G91" s="14"/>
      <c r="H91" s="14"/>
      <c r="I91" s="14"/>
      <c r="J91" s="14"/>
      <c r="K91" s="14"/>
      <c r="L91" s="14"/>
      <c r="M91" s="14"/>
      <c r="N91" s="13"/>
    </row>
    <row r="92" spans="7:13" ht="12.75">
      <c r="G92" s="6"/>
      <c r="H92" s="6"/>
      <c r="J92" s="6"/>
      <c r="K92" s="6"/>
      <c r="L92" s="6"/>
      <c r="M92" s="6"/>
    </row>
    <row r="93" spans="1:13" ht="12.75">
      <c r="A93" s="1" t="s">
        <v>17</v>
      </c>
      <c r="C93" s="1">
        <v>81536.54</v>
      </c>
      <c r="E93" s="6"/>
      <c r="G93" s="6"/>
      <c r="H93" s="30"/>
      <c r="J93" s="6"/>
      <c r="K93" s="6"/>
      <c r="L93" s="6"/>
      <c r="M93" s="6"/>
    </row>
    <row r="94" spans="1:13" ht="12.75">
      <c r="A94" s="6" t="s">
        <v>33</v>
      </c>
      <c r="C94" s="1">
        <v>0</v>
      </c>
      <c r="G94" s="6"/>
      <c r="H94" s="6"/>
      <c r="J94" s="6"/>
      <c r="K94" s="6"/>
      <c r="L94" s="6"/>
      <c r="M94" s="6"/>
    </row>
    <row r="95" spans="1:13" ht="12.75">
      <c r="A95" s="1" t="s">
        <v>18</v>
      </c>
      <c r="C95" s="1">
        <v>652.51</v>
      </c>
      <c r="G95" s="6"/>
      <c r="H95" s="6"/>
      <c r="J95" s="6"/>
      <c r="K95" s="6"/>
      <c r="L95" s="6"/>
      <c r="M95" s="6"/>
    </row>
    <row r="96" spans="1:13" ht="12.75">
      <c r="A96" s="6" t="s">
        <v>68</v>
      </c>
      <c r="C96" s="6">
        <v>66816.2</v>
      </c>
      <c r="G96" s="6"/>
      <c r="H96" s="6"/>
      <c r="J96" s="6"/>
      <c r="K96" s="6"/>
      <c r="L96" s="6"/>
      <c r="M96" s="6"/>
    </row>
    <row r="97" spans="1:13" ht="12.75">
      <c r="A97" s="6" t="s">
        <v>34</v>
      </c>
      <c r="C97" s="1">
        <v>73612.18</v>
      </c>
      <c r="G97" s="6"/>
      <c r="H97" s="6"/>
      <c r="J97" s="6"/>
      <c r="K97" s="6"/>
      <c r="L97" s="6"/>
      <c r="M97" s="6"/>
    </row>
    <row r="98" spans="1:5" ht="15" customHeight="1">
      <c r="A98" s="1" t="s">
        <v>19</v>
      </c>
      <c r="C98" s="40">
        <v>71176</v>
      </c>
      <c r="E98" s="6" t="s">
        <v>60</v>
      </c>
    </row>
    <row r="100" spans="1:3" ht="12.75">
      <c r="A100" s="3" t="s">
        <v>56</v>
      </c>
      <c r="C100" s="31">
        <f>SUM(C93:C99)</f>
        <v>293793.43</v>
      </c>
    </row>
    <row r="101" ht="12.75">
      <c r="E101" s="6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49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36" customWidth="1"/>
    <col min="17" max="17" width="10.28125" style="0" bestFit="1" customWidth="1"/>
  </cols>
  <sheetData>
    <row r="6" spans="9:17" ht="12.75">
      <c r="I6" s="36">
        <v>76.54</v>
      </c>
      <c r="K6" s="36">
        <v>73.72</v>
      </c>
      <c r="M6" s="36">
        <v>71.72</v>
      </c>
      <c r="O6" s="36">
        <v>0.04</v>
      </c>
      <c r="Q6">
        <v>32853.93</v>
      </c>
    </row>
    <row r="7" spans="9:15" ht="12.75">
      <c r="I7" s="36">
        <v>16.8</v>
      </c>
      <c r="K7" s="36">
        <v>80</v>
      </c>
      <c r="M7" s="36">
        <v>66.5</v>
      </c>
      <c r="O7" s="36">
        <v>0.05</v>
      </c>
    </row>
    <row r="8" spans="9:15" ht="12.75">
      <c r="I8" s="36">
        <v>70.12</v>
      </c>
      <c r="K8" s="36">
        <v>70.92</v>
      </c>
      <c r="M8" s="36">
        <v>73</v>
      </c>
      <c r="O8" s="36">
        <v>0.1</v>
      </c>
    </row>
    <row r="9" spans="9:17" ht="12.75">
      <c r="I9" s="36">
        <v>77.1</v>
      </c>
      <c r="K9" s="36">
        <v>68.11</v>
      </c>
      <c r="M9" s="36">
        <v>69.67</v>
      </c>
      <c r="O9" s="36">
        <v>0.25</v>
      </c>
      <c r="Q9" s="37">
        <f>+I18+K39+M54+O16</f>
        <v>7138.25</v>
      </c>
    </row>
    <row r="10" spans="9:15" ht="12.75">
      <c r="I10" s="36">
        <v>73.56</v>
      </c>
      <c r="K10" s="36">
        <v>75.49</v>
      </c>
      <c r="M10" s="36">
        <v>71.24</v>
      </c>
      <c r="O10" s="36">
        <v>5</v>
      </c>
    </row>
    <row r="11" spans="9:15" ht="12.75">
      <c r="I11" s="36">
        <v>70.83</v>
      </c>
      <c r="K11" s="36">
        <v>71.4</v>
      </c>
      <c r="M11" s="36">
        <v>68.83</v>
      </c>
      <c r="O11" s="36">
        <v>10</v>
      </c>
    </row>
    <row r="12" spans="9:15" ht="12.75">
      <c r="I12" s="36">
        <v>72.04</v>
      </c>
      <c r="K12" s="36">
        <v>71.8</v>
      </c>
      <c r="M12" s="36">
        <v>72.28</v>
      </c>
      <c r="O12" s="36">
        <v>140</v>
      </c>
    </row>
    <row r="13" spans="9:17" ht="12.75">
      <c r="I13" s="36">
        <v>77.25</v>
      </c>
      <c r="K13" s="36">
        <v>68.11</v>
      </c>
      <c r="M13" s="36">
        <v>71.56</v>
      </c>
      <c r="O13" s="36">
        <v>50</v>
      </c>
      <c r="Q13" s="37">
        <f>+Q6+Q9</f>
        <v>39992.18</v>
      </c>
    </row>
    <row r="14" spans="9:15" ht="12.75">
      <c r="I14" s="36">
        <v>72</v>
      </c>
      <c r="K14" s="36">
        <v>71.56</v>
      </c>
      <c r="M14" s="36">
        <v>77.5</v>
      </c>
      <c r="O14" s="36">
        <v>100</v>
      </c>
    </row>
    <row r="15" spans="9:13" ht="12.75">
      <c r="I15" s="36">
        <v>74.13</v>
      </c>
      <c r="K15" s="36">
        <v>75.81</v>
      </c>
      <c r="M15" s="36">
        <v>71.96</v>
      </c>
    </row>
    <row r="16" spans="9:15" ht="12.75">
      <c r="I16" s="36">
        <v>68.59</v>
      </c>
      <c r="K16" s="36">
        <v>74.69</v>
      </c>
      <c r="M16" s="36">
        <v>92.18</v>
      </c>
      <c r="O16" s="36">
        <f>SUM(O6:O15)</f>
        <v>305.44</v>
      </c>
    </row>
    <row r="17" spans="11:13" ht="12.75">
      <c r="K17" s="36">
        <v>73.08</v>
      </c>
      <c r="M17" s="36">
        <v>74.04</v>
      </c>
    </row>
    <row r="18" spans="9:13" ht="12.75">
      <c r="I18" s="36">
        <f>SUM(I6:I17)</f>
        <v>748.96</v>
      </c>
      <c r="K18" s="36">
        <v>67.87</v>
      </c>
      <c r="M18" s="36">
        <v>84</v>
      </c>
    </row>
    <row r="19" spans="11:13" ht="12.75">
      <c r="K19" s="36">
        <v>165.41</v>
      </c>
      <c r="M19" s="36">
        <v>73.72</v>
      </c>
    </row>
    <row r="20" spans="11:13" ht="12.75">
      <c r="K20" s="36">
        <v>71.8</v>
      </c>
      <c r="M20" s="36">
        <v>110.4</v>
      </c>
    </row>
    <row r="21" spans="11:13" ht="12.75">
      <c r="K21" s="36">
        <v>72.2</v>
      </c>
      <c r="M21" s="36">
        <v>75.73</v>
      </c>
    </row>
    <row r="22" spans="11:13" ht="12.75">
      <c r="K22" s="36">
        <v>73.49</v>
      </c>
      <c r="M22" s="36">
        <v>70.35</v>
      </c>
    </row>
    <row r="23" spans="11:13" ht="12.75">
      <c r="K23" s="36">
        <v>76.79</v>
      </c>
      <c r="M23" s="36">
        <v>160.3</v>
      </c>
    </row>
    <row r="24" spans="11:13" ht="12.75">
      <c r="K24" s="36">
        <v>71.8</v>
      </c>
      <c r="M24" s="36">
        <v>42.8</v>
      </c>
    </row>
    <row r="25" spans="11:13" ht="12.75">
      <c r="K25" s="36">
        <v>80.55</v>
      </c>
      <c r="M25" s="36">
        <v>73.65</v>
      </c>
    </row>
    <row r="26" spans="11:13" ht="12.75">
      <c r="K26" s="36">
        <v>67</v>
      </c>
      <c r="M26" s="36">
        <v>76.15</v>
      </c>
    </row>
    <row r="27" spans="11:13" ht="12.75">
      <c r="K27" s="36">
        <v>69.55</v>
      </c>
      <c r="M27" s="36">
        <v>76.51</v>
      </c>
    </row>
    <row r="28" spans="11:13" ht="12.75">
      <c r="K28" s="36">
        <v>74.45</v>
      </c>
      <c r="M28" s="36">
        <v>67.23</v>
      </c>
    </row>
    <row r="29" spans="11:13" ht="12.75">
      <c r="K29" s="36">
        <v>72.69</v>
      </c>
      <c r="M29" s="36">
        <v>70.67</v>
      </c>
    </row>
    <row r="30" spans="11:13" ht="12.75">
      <c r="K30" s="36">
        <v>69.71</v>
      </c>
      <c r="M30" s="36">
        <v>74.13</v>
      </c>
    </row>
    <row r="31" spans="11:13" ht="12.75">
      <c r="K31" s="36">
        <v>70.99</v>
      </c>
      <c r="M31" s="36">
        <v>67.23</v>
      </c>
    </row>
    <row r="32" spans="11:13" ht="12.75">
      <c r="K32" s="36">
        <v>77.9</v>
      </c>
      <c r="M32" s="36">
        <v>67.87</v>
      </c>
    </row>
    <row r="33" spans="11:13" ht="12.75">
      <c r="K33" s="36">
        <v>71.08</v>
      </c>
      <c r="M33" s="36">
        <v>75.41</v>
      </c>
    </row>
    <row r="34" spans="11:13" ht="12.75">
      <c r="K34" s="36">
        <v>70.12</v>
      </c>
      <c r="M34" s="36">
        <v>78.99</v>
      </c>
    </row>
    <row r="35" spans="11:13" ht="12.75">
      <c r="K35" s="36">
        <v>70.33</v>
      </c>
      <c r="M35" s="36">
        <v>70.35</v>
      </c>
    </row>
    <row r="36" spans="11:13" ht="12.75">
      <c r="K36" s="36">
        <v>73.88</v>
      </c>
      <c r="M36" s="36">
        <v>85.69</v>
      </c>
    </row>
    <row r="37" spans="11:13" ht="12.75">
      <c r="K37" s="36">
        <v>71.24</v>
      </c>
      <c r="M37" s="36">
        <v>71.48</v>
      </c>
    </row>
    <row r="38" ht="12.75">
      <c r="M38" s="36">
        <v>70.92</v>
      </c>
    </row>
    <row r="39" spans="11:13" ht="12.75">
      <c r="K39" s="36">
        <f>SUM(K6:K38)</f>
        <v>2413.5399999999995</v>
      </c>
      <c r="M39" s="36">
        <v>57.15</v>
      </c>
    </row>
    <row r="40" ht="12.75">
      <c r="M40" s="36">
        <v>78</v>
      </c>
    </row>
    <row r="41" ht="12.75">
      <c r="M41" s="36">
        <v>78.06</v>
      </c>
    </row>
    <row r="42" ht="12.75">
      <c r="M42" s="36">
        <v>42.8</v>
      </c>
    </row>
    <row r="43" ht="12.75">
      <c r="M43" s="36">
        <v>91.46</v>
      </c>
    </row>
    <row r="44" ht="12.75">
      <c r="M44" s="36">
        <v>62.3</v>
      </c>
    </row>
    <row r="45" ht="12.75">
      <c r="M45" s="36">
        <v>69.87</v>
      </c>
    </row>
    <row r="46" ht="12.75">
      <c r="M46" s="36">
        <v>70.76</v>
      </c>
    </row>
    <row r="47" ht="12.75">
      <c r="M47" s="36">
        <v>72.36</v>
      </c>
    </row>
    <row r="48" ht="12.75">
      <c r="M48" s="36">
        <v>72.92</v>
      </c>
    </row>
    <row r="49" ht="12.75">
      <c r="M49" s="36">
        <v>69.15</v>
      </c>
    </row>
    <row r="50" ht="12.75">
      <c r="M50" s="36">
        <v>74.85</v>
      </c>
    </row>
    <row r="51" ht="12.75">
      <c r="M51" s="36">
        <v>69.07</v>
      </c>
    </row>
    <row r="52" ht="12.75">
      <c r="M52" s="36">
        <v>237.5</v>
      </c>
    </row>
    <row r="54" ht="12.75">
      <c r="M54" s="36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2019-08-14T23:55:43Z</cp:lastPrinted>
  <dcterms:created xsi:type="dcterms:W3CDTF">2007-07-31T03:53:59Z</dcterms:created>
  <dcterms:modified xsi:type="dcterms:W3CDTF">2019-08-15T00:30:49Z</dcterms:modified>
  <cp:category/>
  <cp:version/>
  <cp:contentType/>
  <cp:contentStatus/>
</cp:coreProperties>
</file>