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'Sheet1'!$A$1:$K$104</definedName>
  </definedNames>
  <calcPr fullCalcOnLoad="1"/>
</workbook>
</file>

<file path=xl/sharedStrings.xml><?xml version="1.0" encoding="utf-8"?>
<sst xmlns="http://schemas.openxmlformats.org/spreadsheetml/2006/main" count="210" uniqueCount="162">
  <si>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</si>
  <si>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</si>
  <si>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</si>
  <si>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</si>
  <si>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</si>
  <si>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</si>
  <si>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</si>
  <si>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</si>
  <si>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</si>
  <si>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</si>
  <si>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</si>
  <si>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</si>
  <si>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</si>
  <si>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</si>
  <si>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</si>
  <si>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</si>
  <si>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</si>
  <si>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</si>
  <si>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</si>
  <si>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</si>
  <si>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Miscellaneous</t>
  </si>
  <si>
    <t>Advertising-Web Site</t>
  </si>
  <si>
    <t>AJ's C Store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</si>
  <si>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</si>
  <si>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</si>
  <si>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</si>
  <si>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</si>
  <si>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</si>
  <si>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</si>
  <si>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</si>
  <si>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</si>
  <si>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</si>
  <si>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</si>
  <si>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</si>
  <si>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</si>
  <si>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</si>
  <si>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</si>
  <si>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</si>
  <si>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</si>
  <si>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</si>
  <si>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</si>
  <si>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</si>
  <si>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</si>
  <si>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</si>
  <si>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</si>
  <si>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Transfer From - Savings</t>
  </si>
  <si>
    <t>Deposit - Loup Rebate</t>
  </si>
  <si>
    <t>Payroll - Federal</t>
  </si>
  <si>
    <t>Returned Check</t>
  </si>
  <si>
    <t>Nebraska Department of Revenue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</si>
  <si>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</si>
  <si>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</si>
  <si>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</si>
  <si>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</si>
  <si>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</si>
  <si>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</si>
  <si>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</si>
  <si>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</si>
  <si>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Deposit-Grant Funds</t>
  </si>
  <si>
    <t>State of Nebraska ACH Deposit-Hwy Alloc</t>
  </si>
  <si>
    <t>CDBG-13PW005</t>
  </si>
  <si>
    <t>Total Funds - All Accounts</t>
  </si>
  <si>
    <t>Grant Money Received - ACH Deposit</t>
  </si>
  <si>
    <t>Loan Payment</t>
  </si>
  <si>
    <t>Street Project</t>
  </si>
  <si>
    <t>Street Superintendent Incentive</t>
  </si>
  <si>
    <t>Transfer To - Street Acct</t>
  </si>
  <si>
    <t>(25% Match)</t>
  </si>
  <si>
    <t>FNB Steet Project Loan</t>
  </si>
  <si>
    <t>Balance Remaining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</si>
  <si>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</si>
  <si>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</si>
  <si>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</si>
  <si>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</si>
  <si>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</si>
  <si>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</si>
  <si>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</si>
  <si>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</si>
  <si>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</si>
  <si>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</si>
  <si>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</si>
  <si>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</si>
  <si>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</si>
  <si>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</si>
  <si>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</si>
  <si>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Fuel-Pickup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</si>
  <si>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</si>
  <si>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</si>
  <si>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</si>
  <si>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</si>
  <si>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</si>
  <si>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</si>
  <si>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</si>
  <si>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</si>
  <si>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</si>
  <si>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</si>
  <si>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</si>
  <si>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Don Reeves</t>
  </si>
  <si>
    <t>Loup Rebate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</si>
  <si>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</si>
  <si>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</si>
  <si>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</si>
  <si>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</si>
  <si>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</si>
  <si>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</si>
  <si>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</si>
  <si>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 xml:space="preserve">25% Match - Withheld </t>
  </si>
  <si>
    <t>PC Treas Taxes</t>
  </si>
  <si>
    <t>IRS - Monthly Tax Deposit</t>
  </si>
  <si>
    <t>PC Treas Funds</t>
  </si>
  <si>
    <t>Street Funds Transferred to Street Account</t>
  </si>
  <si>
    <t>Thaine Saunders</t>
  </si>
  <si>
    <t>Menards</t>
  </si>
  <si>
    <t>Union Pacific Mowing</t>
  </si>
  <si>
    <t>village254</t>
  </si>
  <si>
    <t>Columbus Telegram</t>
  </si>
  <si>
    <t>Membership Dues</t>
  </si>
  <si>
    <t>Ace Hardware</t>
  </si>
  <si>
    <t>Mail Prep ETC</t>
  </si>
  <si>
    <t>Fuel</t>
  </si>
  <si>
    <t>Repairs</t>
  </si>
  <si>
    <t>postage, fold, insert, seal, envelopes</t>
  </si>
  <si>
    <t>supplies</t>
  </si>
  <si>
    <t>JEO Consulting Group Inc</t>
  </si>
  <si>
    <t>Final design, bidding &amp; negotiation</t>
  </si>
  <si>
    <t>Municipal Supply Inc. of Omaha</t>
  </si>
  <si>
    <t>Nebraska Public Health Environmental Lab</t>
  </si>
  <si>
    <t>Testing</t>
  </si>
  <si>
    <t>Sipple, Hansen, Emerson, Schumacher, &amp; Klutman</t>
  </si>
  <si>
    <t>Thaine's Garage</t>
  </si>
  <si>
    <t>repairs to pick-up</t>
  </si>
  <si>
    <t>April RECAP</t>
  </si>
  <si>
    <t>April 2018 BILLS-PAID May 2018</t>
  </si>
  <si>
    <t>TOTAL STREET ACCT April RECEIPTS</t>
  </si>
  <si>
    <t>BANK BALANCES April 30, 2018</t>
  </si>
  <si>
    <t>Petty Cash</t>
  </si>
  <si>
    <t>Postage/Misc/Supplies</t>
  </si>
  <si>
    <t>Replenish Petty Cash - Postage/Misc/Supplies</t>
  </si>
  <si>
    <t>Nebraska Sweeping Inc.</t>
  </si>
  <si>
    <t>Street Sweep</t>
  </si>
  <si>
    <t>Big Iron</t>
  </si>
  <si>
    <t>Equipment</t>
  </si>
  <si>
    <t>2018 Ma Pe 8' Box Scraper</t>
  </si>
  <si>
    <t>Post Public Hearings</t>
  </si>
  <si>
    <t>cleaned main sewer from manhole by park to the west to next manhole.</t>
  </si>
  <si>
    <t>Iron Works</t>
  </si>
  <si>
    <t>repair snow plow skids</t>
  </si>
  <si>
    <t>JEO Consulting Group</t>
  </si>
  <si>
    <t>Duncan General Engineering</t>
  </si>
  <si>
    <t>Joe Boruch Masonry</t>
  </si>
  <si>
    <t>Repair step at post office</t>
  </si>
  <si>
    <t>grass seed, 4-1/2" metal cutting .04, shop rags</t>
  </si>
  <si>
    <t>diffuser - HYD PRO 100 &amp; HYD PRO CASE</t>
  </si>
  <si>
    <t>Northeast Nebraska Economic Development District</t>
  </si>
  <si>
    <t>FY 2019 Membership Fees</t>
  </si>
  <si>
    <t>Obrist</t>
  </si>
  <si>
    <t>Backflow testing (2/20/18)</t>
  </si>
  <si>
    <t>letter to Village Clerk; letter to attorney maul/mari</t>
  </si>
  <si>
    <t>Dues/Membership</t>
  </si>
  <si>
    <t>postage &amp; ink</t>
  </si>
  <si>
    <t>Permits - Conditional Use</t>
  </si>
  <si>
    <t>Drain Surgeon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</si>
</sst>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zoomScalePageLayoutView="90" workbookViewId="0" topLeftCell="A1">
      <pane ySplit="5" topLeftCell="A6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8515625" style="1" bestFit="1" customWidth="1"/>
    <col min="2" max="2" width="8.28125" style="5" customWidth="1"/>
    <col min="3" max="3" width="10.7109375" style="1" customWidth="1"/>
    <col min="4" max="4" width="14.57421875" style="1" customWidth="1"/>
    <col min="5" max="7" width="10.7109375" style="1" customWidth="1"/>
    <col min="8" max="8" width="9.57421875" style="1" customWidth="1"/>
    <col min="9" max="9" width="15.7109375" style="7" customWidth="1"/>
    <col min="10" max="10" width="6.00390625" style="1" bestFit="1" customWidth="1"/>
    <col min="11" max="11" width="56.57421875" style="9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9" t="s">
        <v>132</v>
      </c>
      <c r="B1" s="30"/>
      <c r="C1" s="21"/>
      <c r="K1" s="41" t="s">
        <v>131</v>
      </c>
    </row>
    <row r="2" ht="12.75">
      <c r="A2" s="2"/>
    </row>
    <row r="3" spans="1:14" s="21" customFormat="1" ht="12.75">
      <c r="A3" s="39" t="s">
        <v>25</v>
      </c>
      <c r="B3" s="13"/>
      <c r="C3" s="14"/>
      <c r="D3" s="14"/>
      <c r="E3" s="14"/>
      <c r="F3" s="14"/>
      <c r="G3" s="14"/>
      <c r="H3" s="14"/>
      <c r="I3" s="15"/>
      <c r="J3" s="14"/>
      <c r="K3" s="16"/>
      <c r="L3" s="14"/>
      <c r="M3" s="14"/>
      <c r="N3" s="14"/>
    </row>
    <row r="4" spans="1:11" s="21" customFormat="1" ht="12.75">
      <c r="A4" s="24"/>
      <c r="B4" s="20"/>
      <c r="I4" s="22"/>
      <c r="K4" s="23"/>
    </row>
    <row r="5" spans="1:18" ht="15">
      <c r="A5" s="2" t="s">
        <v>0</v>
      </c>
      <c r="B5" s="6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35"/>
    </row>
    <row r="6" spans="1:18" s="7" customFormat="1" ht="15">
      <c r="A6" s="33" t="s">
        <v>87</v>
      </c>
      <c r="B6" s="32" t="s">
        <v>96</v>
      </c>
      <c r="C6" s="45">
        <v>1226.09</v>
      </c>
      <c r="D6" s="45">
        <v>1226.09</v>
      </c>
      <c r="E6" s="31"/>
      <c r="F6" s="31"/>
      <c r="G6" s="31"/>
      <c r="H6" s="1">
        <f aca="true" t="shared" si="0" ref="H6:H35">+C6-SUM(D6:G6)</f>
        <v>0</v>
      </c>
      <c r="I6" s="33" t="s">
        <v>43</v>
      </c>
      <c r="J6" s="33"/>
      <c r="K6" s="33" t="s">
        <v>106</v>
      </c>
      <c r="R6" s="35"/>
    </row>
    <row r="7" spans="1:18" s="7" customFormat="1" ht="15">
      <c r="A7" s="33" t="s">
        <v>88</v>
      </c>
      <c r="B7" s="32" t="s">
        <v>96</v>
      </c>
      <c r="C7" s="45">
        <v>56.09</v>
      </c>
      <c r="D7" s="31">
        <v>56.09</v>
      </c>
      <c r="E7" s="31"/>
      <c r="F7" s="31"/>
      <c r="G7" s="31"/>
      <c r="H7" s="1">
        <f t="shared" si="0"/>
        <v>0</v>
      </c>
      <c r="I7" s="33" t="s">
        <v>107</v>
      </c>
      <c r="J7" s="33"/>
      <c r="K7" s="33" t="s">
        <v>110</v>
      </c>
      <c r="R7" s="35"/>
    </row>
    <row r="8" spans="1:18" s="7" customFormat="1" ht="15">
      <c r="A8" s="33" t="s">
        <v>108</v>
      </c>
      <c r="B8" s="32" t="s">
        <v>39</v>
      </c>
      <c r="C8" s="22">
        <v>1066.76</v>
      </c>
      <c r="D8" s="22">
        <v>1066.76</v>
      </c>
      <c r="E8" s="31"/>
      <c r="F8" s="31"/>
      <c r="G8" s="31"/>
      <c r="H8" s="1">
        <f t="shared" si="0"/>
        <v>0</v>
      </c>
      <c r="I8" s="33" t="s">
        <v>12</v>
      </c>
      <c r="J8" s="33"/>
      <c r="K8" s="33" t="s">
        <v>47</v>
      </c>
      <c r="R8" s="35"/>
    </row>
    <row r="9" spans="1:18" s="7" customFormat="1" ht="15">
      <c r="A9" s="33" t="s">
        <v>49</v>
      </c>
      <c r="B9" s="32" t="s">
        <v>39</v>
      </c>
      <c r="C9" s="22">
        <v>783.78</v>
      </c>
      <c r="D9" s="22">
        <v>783.78</v>
      </c>
      <c r="E9" s="31"/>
      <c r="F9" s="31"/>
      <c r="G9" s="31"/>
      <c r="H9" s="1">
        <f t="shared" si="0"/>
        <v>0</v>
      </c>
      <c r="I9" s="33" t="s">
        <v>12</v>
      </c>
      <c r="J9" s="33"/>
      <c r="K9" s="33" t="s">
        <v>38</v>
      </c>
      <c r="R9" s="35"/>
    </row>
    <row r="10" spans="1:18" s="7" customFormat="1" ht="15">
      <c r="A10" s="7" t="s">
        <v>82</v>
      </c>
      <c r="B10" s="32" t="s">
        <v>39</v>
      </c>
      <c r="C10" s="22">
        <v>1234.99</v>
      </c>
      <c r="D10" s="7">
        <f>+C10/4</f>
        <v>308.7475</v>
      </c>
      <c r="E10" s="7">
        <v>308.75</v>
      </c>
      <c r="F10" s="7">
        <v>308.75</v>
      </c>
      <c r="G10" s="7">
        <v>308.74</v>
      </c>
      <c r="H10" s="1">
        <f t="shared" si="0"/>
        <v>0.0025000000000545697</v>
      </c>
      <c r="I10" s="7" t="s">
        <v>83</v>
      </c>
      <c r="J10" s="1"/>
      <c r="K10" s="7" t="s">
        <v>83</v>
      </c>
      <c r="R10" s="35"/>
    </row>
    <row r="11" spans="1:18" s="7" customFormat="1" ht="15">
      <c r="A11" s="7" t="s">
        <v>80</v>
      </c>
      <c r="B11" s="32" t="s">
        <v>39</v>
      </c>
      <c r="C11" s="22">
        <v>195.53</v>
      </c>
      <c r="D11" s="7">
        <v>195.53</v>
      </c>
      <c r="G11" s="22"/>
      <c r="H11" s="1">
        <f t="shared" si="0"/>
        <v>0</v>
      </c>
      <c r="I11" s="7" t="s">
        <v>100</v>
      </c>
      <c r="J11" s="1"/>
      <c r="K11" s="7" t="s">
        <v>159</v>
      </c>
      <c r="R11" s="35"/>
    </row>
    <row r="12" spans="1:18" s="7" customFormat="1" ht="15">
      <c r="A12" s="7" t="s">
        <v>9</v>
      </c>
      <c r="B12" s="32" t="s">
        <v>39</v>
      </c>
      <c r="C12" s="22">
        <v>244.05</v>
      </c>
      <c r="D12" s="7">
        <v>166.64</v>
      </c>
      <c r="E12" s="7">
        <v>77.41</v>
      </c>
      <c r="G12" s="22"/>
      <c r="H12" s="1">
        <f t="shared" si="0"/>
        <v>0</v>
      </c>
      <c r="I12" s="7" t="s">
        <v>53</v>
      </c>
      <c r="J12" s="1"/>
      <c r="K12" s="7" t="s">
        <v>53</v>
      </c>
      <c r="R12" s="35"/>
    </row>
    <row r="13" spans="1:18" s="7" customFormat="1" ht="15">
      <c r="A13" s="7" t="s">
        <v>11</v>
      </c>
      <c r="B13" s="32" t="s">
        <v>39</v>
      </c>
      <c r="C13" s="22">
        <v>731.29</v>
      </c>
      <c r="D13" s="7">
        <v>226.62</v>
      </c>
      <c r="E13" s="7">
        <v>37.27</v>
      </c>
      <c r="G13" s="7">
        <f>59.18+92.62+62.53+253.07</f>
        <v>467.4</v>
      </c>
      <c r="H13" s="1">
        <f t="shared" si="0"/>
        <v>0</v>
      </c>
      <c r="I13" s="7" t="s">
        <v>55</v>
      </c>
      <c r="J13" s="1"/>
      <c r="K13" s="7" t="s">
        <v>10</v>
      </c>
      <c r="R13" s="35"/>
    </row>
    <row r="14" spans="1:20" s="7" customFormat="1" ht="15">
      <c r="A14" s="7" t="s">
        <v>54</v>
      </c>
      <c r="B14" s="32" t="s">
        <v>39</v>
      </c>
      <c r="C14" s="22">
        <v>71.22</v>
      </c>
      <c r="D14" s="7">
        <v>17.81</v>
      </c>
      <c r="E14" s="7">
        <v>17.81</v>
      </c>
      <c r="F14" s="7">
        <v>17.8</v>
      </c>
      <c r="G14" s="7">
        <v>17.8</v>
      </c>
      <c r="H14" s="1">
        <f t="shared" si="0"/>
        <v>0</v>
      </c>
      <c r="I14" s="7" t="s">
        <v>53</v>
      </c>
      <c r="J14" s="1"/>
      <c r="K14" s="7" t="s">
        <v>53</v>
      </c>
      <c r="R14" s="35"/>
      <c r="T14" s="7" t="s">
        <v>114</v>
      </c>
    </row>
    <row r="15" spans="1:18" s="7" customFormat="1" ht="15">
      <c r="A15" s="7" t="s">
        <v>51</v>
      </c>
      <c r="B15" s="32" t="s">
        <v>39</v>
      </c>
      <c r="C15" s="21">
        <v>411.86</v>
      </c>
      <c r="D15" s="21"/>
      <c r="E15" s="21">
        <v>133.77</v>
      </c>
      <c r="F15" s="21"/>
      <c r="G15" s="21">
        <v>278.09</v>
      </c>
      <c r="H15" s="1">
        <f>+C15-SUM(D15:G15)</f>
        <v>0</v>
      </c>
      <c r="I15" s="7" t="s">
        <v>10</v>
      </c>
      <c r="J15" s="1"/>
      <c r="K15" s="7" t="s">
        <v>10</v>
      </c>
      <c r="R15" s="35"/>
    </row>
    <row r="16" spans="1:18" s="7" customFormat="1" ht="15">
      <c r="A16" s="7" t="s">
        <v>140</v>
      </c>
      <c r="B16" s="32">
        <v>18953</v>
      </c>
      <c r="C16" s="7">
        <v>1750</v>
      </c>
      <c r="D16" s="1">
        <v>1750</v>
      </c>
      <c r="E16" s="1"/>
      <c r="F16" s="1"/>
      <c r="G16" s="1"/>
      <c r="H16" s="1">
        <f>+C16-SUM(D16:G16)</f>
        <v>0</v>
      </c>
      <c r="I16" s="7" t="s">
        <v>141</v>
      </c>
      <c r="J16" s="1"/>
      <c r="K16" s="7" t="s">
        <v>142</v>
      </c>
      <c r="R16" s="35"/>
    </row>
    <row r="17" spans="1:18" s="7" customFormat="1" ht="15">
      <c r="A17" s="22" t="s">
        <v>72</v>
      </c>
      <c r="B17" s="32">
        <v>18954</v>
      </c>
      <c r="C17" s="22">
        <v>761.04</v>
      </c>
      <c r="D17" s="1">
        <v>190.26</v>
      </c>
      <c r="E17" s="1">
        <v>190.26</v>
      </c>
      <c r="F17" s="1">
        <v>190.26</v>
      </c>
      <c r="G17" s="1">
        <v>190.26</v>
      </c>
      <c r="H17" s="1">
        <f>+C17-SUM(D17:G17)</f>
        <v>0</v>
      </c>
      <c r="I17" s="7" t="s">
        <v>52</v>
      </c>
      <c r="J17" s="1"/>
      <c r="K17" s="7" t="s">
        <v>52</v>
      </c>
      <c r="R17" s="35"/>
    </row>
    <row r="18" spans="1:18" s="7" customFormat="1" ht="15">
      <c r="A18" s="22" t="s">
        <v>86</v>
      </c>
      <c r="B18" s="32">
        <v>18955</v>
      </c>
      <c r="C18" s="7">
        <v>515.77</v>
      </c>
      <c r="D18" s="1">
        <v>128.95</v>
      </c>
      <c r="E18" s="1">
        <v>128.94</v>
      </c>
      <c r="F18" s="1">
        <v>128.94</v>
      </c>
      <c r="G18" s="1">
        <v>128.94</v>
      </c>
      <c r="H18" s="1">
        <f>+C18-SUM(D18:G18)</f>
        <v>0</v>
      </c>
      <c r="I18" s="7" t="s">
        <v>56</v>
      </c>
      <c r="J18" s="1"/>
      <c r="K18" s="7" t="s">
        <v>56</v>
      </c>
      <c r="R18" s="35"/>
    </row>
    <row r="19" spans="1:18" ht="15">
      <c r="A19" s="22" t="s">
        <v>111</v>
      </c>
      <c r="B19" s="32">
        <v>18956</v>
      </c>
      <c r="C19" s="7">
        <v>182.39</v>
      </c>
      <c r="E19" s="1">
        <v>50</v>
      </c>
      <c r="F19" s="1">
        <v>82.39</v>
      </c>
      <c r="G19" s="1">
        <v>50</v>
      </c>
      <c r="H19" s="1">
        <f>+C19-SUM(D19:G19)</f>
        <v>0</v>
      </c>
      <c r="I19" s="7" t="s">
        <v>52</v>
      </c>
      <c r="K19" s="7" t="s">
        <v>52</v>
      </c>
      <c r="R19" s="35"/>
    </row>
    <row r="20" spans="1:18" ht="15">
      <c r="A20" s="7" t="s">
        <v>97</v>
      </c>
      <c r="B20" s="32">
        <v>18957</v>
      </c>
      <c r="C20" s="22">
        <v>1304.79</v>
      </c>
      <c r="D20" s="7">
        <v>326.2</v>
      </c>
      <c r="E20" s="7">
        <v>326.2</v>
      </c>
      <c r="F20" s="7">
        <v>326.2</v>
      </c>
      <c r="G20" s="7">
        <v>326.19</v>
      </c>
      <c r="H20" s="1">
        <f>+C20-SUM(D20:G20)</f>
        <v>0</v>
      </c>
      <c r="I20" s="7" t="s">
        <v>56</v>
      </c>
      <c r="K20" s="7" t="s">
        <v>56</v>
      </c>
      <c r="R20" s="35"/>
    </row>
    <row r="21" spans="1:18" ht="15">
      <c r="A21" s="7" t="s">
        <v>135</v>
      </c>
      <c r="B21" s="32">
        <v>18958</v>
      </c>
      <c r="C21" s="22">
        <v>72.33</v>
      </c>
      <c r="D21" s="7">
        <v>72.33</v>
      </c>
      <c r="E21" s="7"/>
      <c r="F21" s="7"/>
      <c r="G21" s="7"/>
      <c r="H21" s="1">
        <f>+C21-SUM(D21:G21)</f>
        <v>0</v>
      </c>
      <c r="I21" s="7" t="s">
        <v>136</v>
      </c>
      <c r="K21" s="7" t="s">
        <v>137</v>
      </c>
      <c r="R21" s="35"/>
    </row>
    <row r="22" spans="1:18" ht="15">
      <c r="A22" s="7" t="s">
        <v>117</v>
      </c>
      <c r="B22" s="32">
        <v>18959</v>
      </c>
      <c r="C22" s="7">
        <v>52.97</v>
      </c>
      <c r="D22" s="1">
        <v>47.98</v>
      </c>
      <c r="G22" s="1">
        <v>4.99</v>
      </c>
      <c r="H22" s="1">
        <f>+C22-SUM(D22:G22)</f>
        <v>0</v>
      </c>
      <c r="I22" s="7" t="s">
        <v>100</v>
      </c>
      <c r="K22" s="7" t="s">
        <v>122</v>
      </c>
      <c r="R22" s="35"/>
    </row>
    <row r="23" spans="1:18" ht="15">
      <c r="A23" s="7" t="s">
        <v>22</v>
      </c>
      <c r="B23" s="32">
        <v>18960</v>
      </c>
      <c r="C23" s="7">
        <v>77.57</v>
      </c>
      <c r="D23" s="1">
        <v>25.86</v>
      </c>
      <c r="E23" s="1">
        <v>25.86</v>
      </c>
      <c r="G23" s="1">
        <v>25.85</v>
      </c>
      <c r="H23" s="1">
        <f>+C23-SUM(D23:G23)</f>
        <v>0</v>
      </c>
      <c r="I23" s="7" t="s">
        <v>119</v>
      </c>
      <c r="K23" s="7" t="s">
        <v>56</v>
      </c>
      <c r="R23" s="35"/>
    </row>
    <row r="24" spans="1:18" ht="15">
      <c r="A24" s="1" t="s">
        <v>161</v>
      </c>
      <c r="B24" s="32">
        <v>18961</v>
      </c>
      <c r="C24" s="21">
        <v>450</v>
      </c>
      <c r="D24" s="21"/>
      <c r="E24" s="21">
        <v>450</v>
      </c>
      <c r="F24" s="21"/>
      <c r="G24" s="21"/>
      <c r="H24" s="1">
        <f t="shared" si="0"/>
        <v>0</v>
      </c>
      <c r="I24" s="7" t="s">
        <v>55</v>
      </c>
      <c r="K24" s="7" t="s">
        <v>144</v>
      </c>
      <c r="R24" s="35"/>
    </row>
    <row r="25" spans="1:18" ht="15">
      <c r="A25" s="1" t="s">
        <v>145</v>
      </c>
      <c r="B25" s="32">
        <v>18962</v>
      </c>
      <c r="C25" s="21">
        <v>120</v>
      </c>
      <c r="D25" s="21">
        <v>120</v>
      </c>
      <c r="E25" s="21"/>
      <c r="F25" s="21"/>
      <c r="G25" s="21"/>
      <c r="H25" s="1">
        <f t="shared" si="0"/>
        <v>0</v>
      </c>
      <c r="I25" s="7" t="s">
        <v>55</v>
      </c>
      <c r="K25" s="7" t="s">
        <v>146</v>
      </c>
      <c r="N25" s="43"/>
      <c r="R25" s="35"/>
    </row>
    <row r="26" spans="1:18" ht="15">
      <c r="A26" s="1" t="s">
        <v>147</v>
      </c>
      <c r="B26" s="32">
        <v>18963</v>
      </c>
      <c r="C26" s="21">
        <v>1969</v>
      </c>
      <c r="D26" s="21">
        <v>1969</v>
      </c>
      <c r="E26" s="21"/>
      <c r="F26" s="21"/>
      <c r="G26" s="21"/>
      <c r="H26" s="1">
        <f t="shared" si="0"/>
        <v>0</v>
      </c>
      <c r="I26" s="7" t="s">
        <v>55</v>
      </c>
      <c r="K26" s="7" t="s">
        <v>148</v>
      </c>
      <c r="N26" s="43"/>
      <c r="R26" s="35"/>
    </row>
    <row r="27" spans="1:18" ht="15">
      <c r="A27" s="1" t="s">
        <v>149</v>
      </c>
      <c r="B27" s="32">
        <v>18964</v>
      </c>
      <c r="C27" s="21">
        <v>200</v>
      </c>
      <c r="D27" s="21">
        <v>200</v>
      </c>
      <c r="E27" s="21"/>
      <c r="F27" s="21"/>
      <c r="G27" s="21"/>
      <c r="H27" s="1">
        <f t="shared" si="0"/>
        <v>0</v>
      </c>
      <c r="I27" s="7" t="s">
        <v>55</v>
      </c>
      <c r="K27" s="7" t="s">
        <v>150</v>
      </c>
      <c r="N27" s="43"/>
      <c r="R27" s="35"/>
    </row>
    <row r="28" spans="1:18" ht="15">
      <c r="A28" s="7" t="s">
        <v>118</v>
      </c>
      <c r="B28" s="32">
        <v>18965</v>
      </c>
      <c r="C28" s="21">
        <v>67.26</v>
      </c>
      <c r="D28" s="21"/>
      <c r="E28" s="21">
        <v>33.63</v>
      </c>
      <c r="F28" s="21"/>
      <c r="G28" s="21">
        <v>33.63</v>
      </c>
      <c r="H28" s="1">
        <f t="shared" si="0"/>
        <v>0</v>
      </c>
      <c r="I28" s="7" t="s">
        <v>55</v>
      </c>
      <c r="K28" s="7" t="s">
        <v>121</v>
      </c>
      <c r="N28" s="43"/>
      <c r="R28" s="35"/>
    </row>
    <row r="29" spans="1:18" ht="15">
      <c r="A29" s="7" t="s">
        <v>112</v>
      </c>
      <c r="B29" s="32">
        <v>18966</v>
      </c>
      <c r="C29" s="21">
        <v>49.66</v>
      </c>
      <c r="D29" s="21"/>
      <c r="E29" s="21"/>
      <c r="F29" s="21"/>
      <c r="G29" s="21">
        <v>49.66</v>
      </c>
      <c r="H29" s="1">
        <f t="shared" si="0"/>
        <v>0</v>
      </c>
      <c r="I29" s="7" t="s">
        <v>100</v>
      </c>
      <c r="K29" s="7" t="s">
        <v>151</v>
      </c>
      <c r="N29" s="43"/>
      <c r="R29" s="35"/>
    </row>
    <row r="30" spans="1:18" ht="15">
      <c r="A30" s="7" t="s">
        <v>125</v>
      </c>
      <c r="B30" s="32">
        <v>18967</v>
      </c>
      <c r="C30" s="21">
        <v>641.26</v>
      </c>
      <c r="D30" s="21"/>
      <c r="E30" s="21"/>
      <c r="F30" s="21"/>
      <c r="G30" s="21">
        <v>641.26</v>
      </c>
      <c r="H30" s="1">
        <f t="shared" si="0"/>
        <v>0</v>
      </c>
      <c r="I30" s="7" t="s">
        <v>116</v>
      </c>
      <c r="K30" s="7" t="s">
        <v>152</v>
      </c>
      <c r="L30" s="42"/>
      <c r="M30" s="42"/>
      <c r="N30" s="42"/>
      <c r="R30" s="35"/>
    </row>
    <row r="31" spans="1:18" ht="15">
      <c r="A31" s="7" t="s">
        <v>126</v>
      </c>
      <c r="B31" s="32">
        <v>18968</v>
      </c>
      <c r="C31" s="21">
        <v>46</v>
      </c>
      <c r="D31" s="21"/>
      <c r="E31" s="21"/>
      <c r="F31" s="21"/>
      <c r="G31" s="1">
        <v>46</v>
      </c>
      <c r="H31" s="1">
        <f t="shared" si="0"/>
        <v>0</v>
      </c>
      <c r="I31" s="7" t="s">
        <v>127</v>
      </c>
      <c r="K31" s="7" t="s">
        <v>127</v>
      </c>
      <c r="L31" s="42"/>
      <c r="M31" s="42"/>
      <c r="N31" s="42"/>
      <c r="R31" s="35"/>
    </row>
    <row r="32" spans="1:18" ht="15">
      <c r="A32" s="7" t="s">
        <v>153</v>
      </c>
      <c r="B32" s="32">
        <v>18969</v>
      </c>
      <c r="C32" s="21">
        <v>640</v>
      </c>
      <c r="D32" s="21">
        <v>640</v>
      </c>
      <c r="E32" s="21"/>
      <c r="F32" s="21"/>
      <c r="H32" s="1">
        <f t="shared" si="0"/>
        <v>0</v>
      </c>
      <c r="I32" s="7" t="s">
        <v>158</v>
      </c>
      <c r="K32" s="7" t="s">
        <v>154</v>
      </c>
      <c r="L32" s="42"/>
      <c r="M32" s="42"/>
      <c r="N32" s="42"/>
      <c r="R32" s="35"/>
    </row>
    <row r="33" spans="1:13" ht="14.25">
      <c r="A33" s="7" t="s">
        <v>155</v>
      </c>
      <c r="B33" s="32">
        <v>18970</v>
      </c>
      <c r="C33" s="21">
        <v>100</v>
      </c>
      <c r="D33" s="21"/>
      <c r="E33" s="21"/>
      <c r="F33" s="21"/>
      <c r="G33" s="1">
        <v>100</v>
      </c>
      <c r="H33" s="1">
        <f t="shared" si="0"/>
        <v>0</v>
      </c>
      <c r="I33" s="7" t="s">
        <v>55</v>
      </c>
      <c r="K33" s="7" t="s">
        <v>156</v>
      </c>
      <c r="M33" s="42"/>
    </row>
    <row r="34" spans="1:13" ht="14.25">
      <c r="A34" s="22" t="s">
        <v>128</v>
      </c>
      <c r="B34" s="32">
        <v>18971</v>
      </c>
      <c r="C34" s="21">
        <v>75</v>
      </c>
      <c r="D34" s="21">
        <v>75</v>
      </c>
      <c r="E34" s="21"/>
      <c r="F34" s="21"/>
      <c r="G34" s="21"/>
      <c r="H34" s="21">
        <f t="shared" si="0"/>
        <v>0</v>
      </c>
      <c r="I34" s="22" t="s">
        <v>55</v>
      </c>
      <c r="J34" s="21"/>
      <c r="K34" s="22" t="s">
        <v>157</v>
      </c>
      <c r="M34" s="42"/>
    </row>
    <row r="35" spans="1:13" ht="14.25">
      <c r="A35" s="22" t="s">
        <v>129</v>
      </c>
      <c r="B35" s="32">
        <v>18972</v>
      </c>
      <c r="C35" s="21">
        <f>154.95+815.82</f>
        <v>970.77</v>
      </c>
      <c r="D35" s="21">
        <v>970.77</v>
      </c>
      <c r="E35" s="21"/>
      <c r="F35" s="21"/>
      <c r="G35" s="21"/>
      <c r="H35" s="21">
        <f t="shared" si="0"/>
        <v>0</v>
      </c>
      <c r="I35" s="22" t="s">
        <v>120</v>
      </c>
      <c r="J35" s="21"/>
      <c r="K35" s="22" t="s">
        <v>130</v>
      </c>
      <c r="M35" s="42"/>
    </row>
    <row r="36" spans="1:13" ht="14.25">
      <c r="A36" s="7" t="s">
        <v>97</v>
      </c>
      <c r="B36" s="32">
        <v>18973</v>
      </c>
      <c r="C36" s="21">
        <v>1368.55</v>
      </c>
      <c r="D36" s="21">
        <v>342.14</v>
      </c>
      <c r="E36" s="21">
        <v>342.14</v>
      </c>
      <c r="F36" s="21">
        <v>342.14</v>
      </c>
      <c r="G36" s="1">
        <v>342.13</v>
      </c>
      <c r="H36" s="1">
        <f>+C36-SUM(D36:G36)</f>
        <v>0</v>
      </c>
      <c r="I36" s="7" t="s">
        <v>56</v>
      </c>
      <c r="K36" s="7" t="s">
        <v>56</v>
      </c>
      <c r="M36" s="42"/>
    </row>
    <row r="37" spans="1:11" ht="12.75">
      <c r="A37" s="2" t="s">
        <v>92</v>
      </c>
      <c r="C37" s="25">
        <f>SUM(C6:C36)</f>
        <v>17436.019999999997</v>
      </c>
      <c r="D37" s="25">
        <f>SUM(D6:D36)</f>
        <v>10906.557499999999</v>
      </c>
      <c r="E37" s="25">
        <f>SUM(E6:E36)</f>
        <v>2122.04</v>
      </c>
      <c r="F37" s="25">
        <f>SUM(F6:F36)</f>
        <v>1396.48</v>
      </c>
      <c r="G37" s="25">
        <f>SUM(G6:G36)</f>
        <v>3010.9400000000005</v>
      </c>
      <c r="I37" s="25">
        <f>SUM(D37:H37)</f>
        <v>17436.0175</v>
      </c>
      <c r="J37" s="3"/>
      <c r="K37" s="9">
        <f>+C37-I37</f>
        <v>0.002499999995052349</v>
      </c>
    </row>
    <row r="38" spans="1:10" ht="12.75">
      <c r="A38" s="2"/>
      <c r="C38" s="27"/>
      <c r="D38" s="27"/>
      <c r="E38" s="27"/>
      <c r="F38" s="27"/>
      <c r="G38" s="27"/>
      <c r="I38" s="27"/>
      <c r="J38" s="3"/>
    </row>
    <row r="39" spans="1:14" s="21" customFormat="1" ht="12.75">
      <c r="A39" s="40" t="s">
        <v>28</v>
      </c>
      <c r="B39" s="13"/>
      <c r="C39" s="14"/>
      <c r="D39" s="14"/>
      <c r="E39" s="14"/>
      <c r="F39" s="14"/>
      <c r="G39" s="15"/>
      <c r="H39" s="14"/>
      <c r="I39" s="15"/>
      <c r="J39" s="14"/>
      <c r="K39" s="16"/>
      <c r="L39" s="14"/>
      <c r="M39" s="14"/>
      <c r="N39" s="14"/>
    </row>
    <row r="41" spans="1:13" ht="12.75">
      <c r="A41" s="1" t="s">
        <v>24</v>
      </c>
      <c r="C41" s="47">
        <f>1814.97+56.9</f>
        <v>1871.8700000000001</v>
      </c>
      <c r="E41" s="1" t="s">
        <v>12</v>
      </c>
      <c r="F41" s="7"/>
      <c r="G41" s="7"/>
      <c r="H41" s="7"/>
      <c r="J41" s="7"/>
      <c r="K41" s="7"/>
      <c r="L41" s="7"/>
      <c r="M41" s="7"/>
    </row>
    <row r="42" spans="1:13" ht="12.75">
      <c r="A42" s="1" t="s">
        <v>23</v>
      </c>
      <c r="C42" s="47">
        <v>3923.28</v>
      </c>
      <c r="E42" s="7" t="s">
        <v>38</v>
      </c>
      <c r="L42" s="7"/>
      <c r="M42" s="7"/>
    </row>
    <row r="43" spans="1:13" ht="12.75">
      <c r="A43" s="1" t="s">
        <v>13</v>
      </c>
      <c r="C43" s="47">
        <f>237.5+237.5</f>
        <v>475</v>
      </c>
      <c r="E43" s="1" t="s">
        <v>14</v>
      </c>
      <c r="G43" s="7"/>
      <c r="H43" s="7"/>
      <c r="J43" s="7"/>
      <c r="K43" s="7"/>
      <c r="L43" s="7"/>
      <c r="M43" s="7"/>
    </row>
    <row r="44" spans="1:13" ht="12.75">
      <c r="A44" s="1" t="s">
        <v>15</v>
      </c>
      <c r="C44" s="47">
        <f>13103.79-C43-C48-C55</f>
        <v>12278.79</v>
      </c>
      <c r="E44" s="1" t="s">
        <v>16</v>
      </c>
      <c r="G44" s="7"/>
      <c r="H44" s="7"/>
      <c r="J44" s="7"/>
      <c r="K44" s="7"/>
      <c r="L44" s="7"/>
      <c r="M44" s="7"/>
    </row>
    <row r="45" spans="1:13" ht="12.75">
      <c r="A45" s="7" t="s">
        <v>21</v>
      </c>
      <c r="C45" s="5"/>
      <c r="E45" s="7"/>
      <c r="G45" s="7"/>
      <c r="H45" s="7"/>
      <c r="J45" s="7"/>
      <c r="K45" s="7"/>
      <c r="L45" s="7"/>
      <c r="M45" s="7"/>
    </row>
    <row r="46" spans="1:14" ht="12.75">
      <c r="A46" s="7" t="s">
        <v>62</v>
      </c>
      <c r="E46" s="36"/>
      <c r="G46" s="7"/>
      <c r="H46" s="7"/>
      <c r="J46" s="7"/>
      <c r="K46" s="7"/>
      <c r="L46" s="7"/>
      <c r="M46" s="7"/>
      <c r="N46" s="7" t="s">
        <v>70</v>
      </c>
    </row>
    <row r="47" spans="1:14" ht="12.75">
      <c r="A47" s="7" t="s">
        <v>98</v>
      </c>
      <c r="G47" s="7"/>
      <c r="H47" s="7"/>
      <c r="J47" s="7"/>
      <c r="K47" s="7"/>
      <c r="L47" s="7"/>
      <c r="M47" s="7"/>
      <c r="N47" s="7"/>
    </row>
    <row r="48" spans="1:13" ht="12.75">
      <c r="A48" s="7" t="s">
        <v>40</v>
      </c>
      <c r="C48" s="1">
        <v>300</v>
      </c>
      <c r="E48" s="7"/>
      <c r="G48" s="7"/>
      <c r="H48" s="7"/>
      <c r="J48" s="7"/>
      <c r="K48" s="7" t="s">
        <v>57</v>
      </c>
      <c r="L48" s="7"/>
      <c r="M48" s="7"/>
    </row>
    <row r="49" spans="1:13" ht="12.75">
      <c r="A49" s="7" t="s">
        <v>41</v>
      </c>
      <c r="E49" s="7"/>
      <c r="G49" s="7"/>
      <c r="H49" s="7"/>
      <c r="J49" s="7"/>
      <c r="K49" s="7"/>
      <c r="L49" s="7"/>
      <c r="M49" s="7"/>
    </row>
    <row r="50" spans="1:13" ht="12.75">
      <c r="A50" s="7" t="s">
        <v>113</v>
      </c>
      <c r="E50" s="7"/>
      <c r="H50" s="7"/>
      <c r="J50" s="7"/>
      <c r="K50" s="7"/>
      <c r="L50" s="7"/>
      <c r="M50" s="7"/>
    </row>
    <row r="51" spans="1:17" ht="12.75">
      <c r="A51" s="7" t="s">
        <v>20</v>
      </c>
      <c r="E51" s="22"/>
      <c r="G51" s="7"/>
      <c r="H51" s="7"/>
      <c r="J51" s="7"/>
      <c r="K51" s="7"/>
      <c r="L51" s="7"/>
      <c r="M51" s="7"/>
      <c r="Q51" s="7" t="s">
        <v>70</v>
      </c>
    </row>
    <row r="52" spans="1:13" ht="12.75">
      <c r="A52" s="7" t="s">
        <v>73</v>
      </c>
      <c r="E52" s="22"/>
      <c r="G52" s="7"/>
      <c r="H52" s="7"/>
      <c r="J52" s="7"/>
      <c r="K52" s="7"/>
      <c r="L52" s="7"/>
      <c r="M52" s="7"/>
    </row>
    <row r="53" spans="1:13" ht="12.75">
      <c r="A53" s="7" t="s">
        <v>74</v>
      </c>
      <c r="E53" s="7"/>
      <c r="G53" s="7"/>
      <c r="H53" s="7"/>
      <c r="J53" s="7"/>
      <c r="K53" s="7"/>
      <c r="L53" s="7"/>
      <c r="M53" s="7"/>
    </row>
    <row r="54" spans="1:13" ht="12.75">
      <c r="A54" s="7" t="s">
        <v>44</v>
      </c>
      <c r="E54" s="7"/>
      <c r="G54" s="7"/>
      <c r="H54" s="7"/>
      <c r="J54" s="7"/>
      <c r="K54" s="7"/>
      <c r="L54" s="7"/>
      <c r="M54" s="7"/>
    </row>
    <row r="55" spans="1:13" ht="12.75">
      <c r="A55" s="7" t="s">
        <v>160</v>
      </c>
      <c r="C55" s="1">
        <v>50</v>
      </c>
      <c r="E55" s="7"/>
      <c r="G55" s="7"/>
      <c r="H55" s="7"/>
      <c r="J55" s="7"/>
      <c r="K55" s="7"/>
      <c r="L55" s="7"/>
      <c r="M55" s="7"/>
    </row>
    <row r="56" spans="1:13" ht="12.75">
      <c r="A56" s="7" t="s">
        <v>42</v>
      </c>
      <c r="E56" s="7"/>
      <c r="G56" s="7"/>
      <c r="H56" s="7"/>
      <c r="J56" s="7" t="s">
        <v>70</v>
      </c>
      <c r="K56" s="7"/>
      <c r="L56" s="7"/>
      <c r="M56" s="7"/>
    </row>
    <row r="57" spans="1:13" ht="12.75">
      <c r="A57" s="7" t="s">
        <v>45</v>
      </c>
      <c r="E57" s="7"/>
      <c r="G57" s="7"/>
      <c r="H57" s="7"/>
      <c r="J57" s="7"/>
      <c r="K57" s="7"/>
      <c r="L57" s="7"/>
      <c r="M57" s="7"/>
    </row>
    <row r="58" spans="1:13" ht="12.75">
      <c r="A58" s="7" t="s">
        <v>99</v>
      </c>
      <c r="E58" s="7"/>
      <c r="F58" s="7"/>
      <c r="G58" s="7"/>
      <c r="H58" s="7"/>
      <c r="J58" s="7"/>
      <c r="K58" s="7"/>
      <c r="L58" s="7"/>
      <c r="M58" s="7"/>
    </row>
    <row r="59" spans="1:13" ht="12.75">
      <c r="A59" s="7" t="s">
        <v>48</v>
      </c>
      <c r="E59" s="9"/>
      <c r="G59" s="7"/>
      <c r="H59" s="7"/>
      <c r="J59" s="7"/>
      <c r="K59" s="7"/>
      <c r="L59" s="7"/>
      <c r="M59" s="7"/>
    </row>
    <row r="60" spans="1:3" s="3" customFormat="1" ht="12.75">
      <c r="A60" s="2" t="s">
        <v>91</v>
      </c>
      <c r="B60" s="8"/>
      <c r="C60" s="25">
        <f>SUM(C41:C59)</f>
        <v>18898.940000000002</v>
      </c>
    </row>
    <row r="61" spans="1:3" s="3" customFormat="1" ht="12.75">
      <c r="A61" s="2"/>
      <c r="B61" s="8"/>
      <c r="C61" s="27"/>
    </row>
    <row r="62" spans="1:14" s="3" customFormat="1" ht="12.75">
      <c r="A62" s="26" t="s">
        <v>32</v>
      </c>
      <c r="B62" s="17"/>
      <c r="C62" s="28"/>
      <c r="D62" s="12"/>
      <c r="E62" s="12"/>
      <c r="F62" s="11" t="s">
        <v>33</v>
      </c>
      <c r="G62" s="12"/>
      <c r="H62" s="12"/>
      <c r="I62" s="12"/>
      <c r="J62" s="12"/>
      <c r="K62" s="12"/>
      <c r="L62" s="12"/>
      <c r="M62" s="12"/>
      <c r="N62" s="12"/>
    </row>
    <row r="63" spans="1:3" s="3" customFormat="1" ht="12.75">
      <c r="A63" s="2"/>
      <c r="B63" s="8"/>
      <c r="C63" s="27"/>
    </row>
    <row r="64" spans="1:11" s="3" customFormat="1" ht="12.75">
      <c r="A64" s="2" t="s">
        <v>90</v>
      </c>
      <c r="B64" s="8"/>
      <c r="C64" s="25">
        <f>+C63</f>
        <v>0</v>
      </c>
      <c r="F64" s="3" t="s">
        <v>101</v>
      </c>
      <c r="K64" s="25">
        <f>SUM(B64:J64)</f>
        <v>0</v>
      </c>
    </row>
    <row r="65" spans="1:13" ht="12.75">
      <c r="A65" s="2"/>
      <c r="C65" s="3"/>
      <c r="D65" s="3"/>
      <c r="E65" s="3"/>
      <c r="F65" s="3"/>
      <c r="G65" s="3"/>
      <c r="H65" s="7"/>
      <c r="I65" s="3"/>
      <c r="J65" s="3"/>
      <c r="K65" s="7"/>
      <c r="L65" s="7"/>
      <c r="M65" s="7"/>
    </row>
    <row r="66" spans="1:14" s="21" customFormat="1" ht="12.75">
      <c r="A66" s="11" t="s">
        <v>26</v>
      </c>
      <c r="B66" s="13"/>
      <c r="C66" s="14"/>
      <c r="D66" s="14"/>
      <c r="E66" s="14"/>
      <c r="F66" s="11" t="s">
        <v>27</v>
      </c>
      <c r="G66" s="15"/>
      <c r="H66" s="15"/>
      <c r="I66" s="15"/>
      <c r="J66" s="15"/>
      <c r="K66" s="15"/>
      <c r="L66" s="15"/>
      <c r="M66" s="15"/>
      <c r="N66" s="14"/>
    </row>
    <row r="67" spans="1:13" ht="12.75">
      <c r="A67" s="7"/>
      <c r="D67" s="7"/>
      <c r="F67" s="7"/>
      <c r="G67" s="7"/>
      <c r="H67" s="7"/>
      <c r="J67" s="7"/>
      <c r="K67" s="7"/>
      <c r="L67" s="7"/>
      <c r="M67" s="7"/>
    </row>
    <row r="68" spans="1:13" ht="12.75">
      <c r="A68" s="7"/>
      <c r="D68" s="7"/>
      <c r="E68" s="7"/>
      <c r="F68" s="7"/>
      <c r="G68" s="7"/>
      <c r="H68" s="7"/>
      <c r="J68" s="7"/>
      <c r="K68" s="7"/>
      <c r="L68" s="7"/>
      <c r="M68" s="7"/>
    </row>
    <row r="69" spans="1:13" ht="12.75">
      <c r="A69" s="3" t="s">
        <v>89</v>
      </c>
      <c r="B69" s="8"/>
      <c r="C69" s="25">
        <f>SUM(C68:C68)</f>
        <v>0</v>
      </c>
      <c r="D69" s="3"/>
      <c r="E69" s="3"/>
      <c r="F69" s="3" t="s">
        <v>77</v>
      </c>
      <c r="G69" s="3" t="s">
        <v>102</v>
      </c>
      <c r="H69" s="3"/>
      <c r="I69" s="3"/>
      <c r="J69" s="3"/>
      <c r="K69" s="25">
        <f>+C69</f>
        <v>0</v>
      </c>
      <c r="L69" s="7"/>
      <c r="M69" s="7"/>
    </row>
    <row r="70" spans="1:13" ht="12.75">
      <c r="A70" s="3"/>
      <c r="B70" s="8"/>
      <c r="C70" s="27"/>
      <c r="D70" s="3"/>
      <c r="E70" s="3"/>
      <c r="F70" s="3"/>
      <c r="G70" s="3"/>
      <c r="H70" s="3"/>
      <c r="I70" s="3"/>
      <c r="J70" s="3"/>
      <c r="K70" s="27"/>
      <c r="L70" s="7"/>
      <c r="M70" s="7"/>
    </row>
    <row r="71" spans="1:14" s="21" customFormat="1" ht="12.75">
      <c r="A71" s="11" t="s">
        <v>76</v>
      </c>
      <c r="B71" s="13"/>
      <c r="C71" s="14"/>
      <c r="D71" s="14"/>
      <c r="E71" s="14"/>
      <c r="F71" s="11" t="s">
        <v>79</v>
      </c>
      <c r="G71" s="15"/>
      <c r="H71" s="15"/>
      <c r="I71" s="15"/>
      <c r="J71" s="15"/>
      <c r="K71" s="15"/>
      <c r="L71" s="15"/>
      <c r="M71" s="15"/>
      <c r="N71" s="14"/>
    </row>
    <row r="72" spans="1:13" ht="12.75">
      <c r="A72" s="3"/>
      <c r="B72" s="8"/>
      <c r="C72" s="27"/>
      <c r="D72" s="3"/>
      <c r="E72" s="3"/>
      <c r="F72" s="3"/>
      <c r="G72" s="3"/>
      <c r="H72" s="3"/>
      <c r="I72" s="3"/>
      <c r="J72" s="3"/>
      <c r="K72" s="27"/>
      <c r="L72" s="7"/>
      <c r="M72" s="7"/>
    </row>
    <row r="73" spans="1:13" ht="12.75">
      <c r="A73" s="3"/>
      <c r="B73" s="8"/>
      <c r="C73" s="44"/>
      <c r="D73" s="7"/>
      <c r="E73" s="7"/>
      <c r="F73" s="7"/>
      <c r="G73" s="3"/>
      <c r="H73" s="3"/>
      <c r="I73" s="3"/>
      <c r="J73" s="3"/>
      <c r="K73" s="27"/>
      <c r="L73" s="7"/>
      <c r="M73" s="7"/>
    </row>
    <row r="74" spans="1:11" ht="12.75">
      <c r="A74" s="2" t="s">
        <v>93</v>
      </c>
      <c r="B74" s="8"/>
      <c r="C74" s="25">
        <f>SUM(C73:C73)</f>
        <v>0</v>
      </c>
      <c r="D74" s="3"/>
      <c r="E74" s="3"/>
      <c r="F74" s="3" t="s">
        <v>103</v>
      </c>
      <c r="G74" s="3"/>
      <c r="H74" s="3"/>
      <c r="I74" s="3"/>
      <c r="J74" s="3"/>
      <c r="K74" s="25">
        <f>SUM(K73:K73)</f>
        <v>0</v>
      </c>
    </row>
    <row r="75" spans="1:13" ht="12.75">
      <c r="A75" s="3"/>
      <c r="B75" s="8"/>
      <c r="C75" s="27"/>
      <c r="D75" s="3"/>
      <c r="E75" s="3"/>
      <c r="F75" s="3"/>
      <c r="G75" s="3"/>
      <c r="H75" s="3"/>
      <c r="I75" s="3"/>
      <c r="J75" s="3"/>
      <c r="K75" s="27"/>
      <c r="L75" s="7"/>
      <c r="M75" s="7"/>
    </row>
    <row r="76" spans="1:14" s="21" customFormat="1" ht="12.75">
      <c r="A76" s="11" t="s">
        <v>36</v>
      </c>
      <c r="B76" s="17"/>
      <c r="C76" s="12"/>
      <c r="D76" s="12"/>
      <c r="E76" s="12"/>
      <c r="F76" s="11" t="s">
        <v>37</v>
      </c>
      <c r="G76" s="12"/>
      <c r="H76" s="12"/>
      <c r="I76" s="12"/>
      <c r="J76" s="12"/>
      <c r="K76" s="12"/>
      <c r="L76" s="15"/>
      <c r="M76" s="15"/>
      <c r="N76" s="14"/>
    </row>
    <row r="77" spans="1:13" ht="12.75">
      <c r="A77" s="3"/>
      <c r="B77" s="8"/>
      <c r="C77" s="3"/>
      <c r="D77" s="3"/>
      <c r="E77" s="3"/>
      <c r="F77" s="3"/>
      <c r="G77" s="3"/>
      <c r="H77" s="3"/>
      <c r="I77" s="3"/>
      <c r="J77" s="3"/>
      <c r="K77" s="3"/>
      <c r="L77" s="7"/>
      <c r="M77" s="7"/>
    </row>
    <row r="78" spans="1:13" ht="12.75">
      <c r="A78" s="7" t="s">
        <v>63</v>
      </c>
      <c r="B78" s="32" t="s">
        <v>39</v>
      </c>
      <c r="C78" s="1">
        <v>1470</v>
      </c>
      <c r="D78" s="9" t="s">
        <v>64</v>
      </c>
      <c r="E78" s="9"/>
      <c r="F78" s="7" t="s">
        <v>59</v>
      </c>
      <c r="G78" s="3"/>
      <c r="H78" s="3"/>
      <c r="I78" s="3"/>
      <c r="J78" s="3"/>
      <c r="K78" s="7">
        <v>4906.75</v>
      </c>
      <c r="L78" s="7" t="s">
        <v>43</v>
      </c>
      <c r="M78" s="7"/>
    </row>
    <row r="79" spans="1:12" ht="12.75">
      <c r="A79" s="7" t="s">
        <v>11</v>
      </c>
      <c r="B79" s="31" t="s">
        <v>39</v>
      </c>
      <c r="C79" s="21">
        <v>805.4</v>
      </c>
      <c r="D79" s="9" t="s">
        <v>81</v>
      </c>
      <c r="E79" s="9"/>
      <c r="F79" s="7" t="s">
        <v>59</v>
      </c>
      <c r="K79" s="7"/>
      <c r="L79" s="7" t="s">
        <v>65</v>
      </c>
    </row>
    <row r="80" spans="1:13" ht="12.75">
      <c r="A80" s="7" t="s">
        <v>22</v>
      </c>
      <c r="B80" s="46">
        <v>1304</v>
      </c>
      <c r="C80" s="22">
        <v>70.82</v>
      </c>
      <c r="D80" s="9" t="s">
        <v>85</v>
      </c>
      <c r="F80" s="7" t="s">
        <v>104</v>
      </c>
      <c r="G80" s="3"/>
      <c r="H80" s="3"/>
      <c r="I80" s="3"/>
      <c r="J80" s="3"/>
      <c r="K80" s="7">
        <f>+K78*0.25</f>
        <v>1226.6875</v>
      </c>
      <c r="L80" s="9" t="s">
        <v>67</v>
      </c>
      <c r="M80" s="34">
        <v>0.25</v>
      </c>
    </row>
    <row r="81" spans="1:13" ht="12.75">
      <c r="A81" s="7" t="s">
        <v>115</v>
      </c>
      <c r="B81" s="46">
        <v>1305</v>
      </c>
      <c r="C81" s="21">
        <v>108.31</v>
      </c>
      <c r="D81" s="9" t="s">
        <v>143</v>
      </c>
      <c r="F81" s="7" t="s">
        <v>58</v>
      </c>
      <c r="G81" s="3"/>
      <c r="H81" s="3"/>
      <c r="I81" s="3"/>
      <c r="J81" s="3"/>
      <c r="K81" s="7"/>
      <c r="L81" s="36" t="s">
        <v>60</v>
      </c>
      <c r="M81" s="7"/>
    </row>
    <row r="82" spans="1:12" ht="12.75">
      <c r="A82" s="7" t="s">
        <v>123</v>
      </c>
      <c r="B82" s="46">
        <v>1306</v>
      </c>
      <c r="C82" s="1">
        <v>1625</v>
      </c>
      <c r="D82" s="9" t="s">
        <v>124</v>
      </c>
      <c r="F82" s="7" t="s">
        <v>59</v>
      </c>
      <c r="G82" s="3"/>
      <c r="H82" s="3"/>
      <c r="I82" s="3"/>
      <c r="J82" s="3"/>
      <c r="K82" s="1"/>
      <c r="L82" s="7" t="s">
        <v>84</v>
      </c>
    </row>
    <row r="83" spans="1:12" ht="12.75">
      <c r="A83" s="7" t="s">
        <v>138</v>
      </c>
      <c r="B83" s="10">
        <v>1307</v>
      </c>
      <c r="C83" s="21">
        <v>778.65</v>
      </c>
      <c r="D83" s="9" t="s">
        <v>139</v>
      </c>
      <c r="F83" s="7" t="s">
        <v>88</v>
      </c>
      <c r="G83" s="3"/>
      <c r="H83" s="3"/>
      <c r="I83" s="3"/>
      <c r="J83" s="3"/>
      <c r="K83" s="1">
        <v>56.09</v>
      </c>
      <c r="L83" s="7" t="s">
        <v>109</v>
      </c>
    </row>
    <row r="84" spans="1:13" ht="12.75">
      <c r="A84" s="7"/>
      <c r="B84" s="10"/>
      <c r="F84" s="3"/>
      <c r="G84" s="3"/>
      <c r="H84" s="3"/>
      <c r="I84" s="3"/>
      <c r="J84" s="3"/>
      <c r="K84" s="3"/>
      <c r="L84" s="7"/>
      <c r="M84" s="7"/>
    </row>
    <row r="85" spans="1:11" s="3" customFormat="1" ht="12.75">
      <c r="A85" s="3" t="s">
        <v>94</v>
      </c>
      <c r="B85" s="8"/>
      <c r="C85" s="25">
        <f>SUM(C78:C83)</f>
        <v>4858.18</v>
      </c>
      <c r="F85" s="3" t="s">
        <v>133</v>
      </c>
      <c r="K85" s="25">
        <f>SUM(K78:K83)</f>
        <v>6189.5275</v>
      </c>
    </row>
    <row r="86" spans="6:13" ht="12.75">
      <c r="F86" s="7"/>
      <c r="G86" s="7"/>
      <c r="H86" s="7"/>
      <c r="J86" s="7"/>
      <c r="K86" s="7"/>
      <c r="L86" s="7"/>
      <c r="M86" s="7"/>
    </row>
    <row r="87" spans="1:14" s="19" customFormat="1" ht="12.75">
      <c r="A87" s="11" t="s">
        <v>29</v>
      </c>
      <c r="B87" s="17"/>
      <c r="C87" s="12"/>
      <c r="D87" s="12"/>
      <c r="E87" s="12"/>
      <c r="F87" s="11" t="s">
        <v>30</v>
      </c>
      <c r="G87" s="12"/>
      <c r="H87" s="12"/>
      <c r="I87" s="12"/>
      <c r="J87" s="12"/>
      <c r="K87" s="12"/>
      <c r="L87" s="12"/>
      <c r="M87" s="15"/>
      <c r="N87" s="12"/>
    </row>
    <row r="88" spans="1:13" ht="12.75">
      <c r="A88" s="3"/>
      <c r="C88" s="4"/>
      <c r="D88" s="4"/>
      <c r="F88" s="7"/>
      <c r="G88" s="7"/>
      <c r="H88" s="7"/>
      <c r="J88" s="7"/>
      <c r="K88" s="7"/>
      <c r="L88" s="7"/>
      <c r="M88" s="7"/>
    </row>
    <row r="89" spans="1:13" ht="12.75">
      <c r="A89" s="7" t="s">
        <v>50</v>
      </c>
      <c r="D89" s="9"/>
      <c r="F89" s="7" t="s">
        <v>31</v>
      </c>
      <c r="G89" s="7"/>
      <c r="H89" s="7"/>
      <c r="J89" s="7"/>
      <c r="K89" s="7"/>
      <c r="L89" s="7"/>
      <c r="M89" s="7"/>
    </row>
    <row r="90" spans="1:13" ht="12.75">
      <c r="A90" s="7" t="s">
        <v>75</v>
      </c>
      <c r="D90" s="9"/>
      <c r="F90" s="7" t="s">
        <v>46</v>
      </c>
      <c r="G90" s="7"/>
      <c r="H90" s="7"/>
      <c r="J90" s="7"/>
      <c r="K90" s="7"/>
      <c r="L90" s="7"/>
      <c r="M90" s="7"/>
    </row>
    <row r="91" spans="1:13" ht="12.75">
      <c r="A91" s="7" t="s">
        <v>66</v>
      </c>
      <c r="F91" s="7" t="s">
        <v>71</v>
      </c>
      <c r="G91" s="7"/>
      <c r="H91" s="7"/>
      <c r="J91" s="7"/>
      <c r="K91" s="7"/>
      <c r="L91" s="7"/>
      <c r="M91" s="7"/>
    </row>
    <row r="92" spans="1:13" ht="12.75">
      <c r="A92" s="3"/>
      <c r="F92" s="7"/>
      <c r="G92" s="7"/>
      <c r="H92" s="7"/>
      <c r="J92" s="7"/>
      <c r="K92" s="7"/>
      <c r="L92" s="7"/>
      <c r="M92" s="7"/>
    </row>
    <row r="93" spans="1:11" s="3" customFormat="1" ht="12.75">
      <c r="A93" s="3" t="s">
        <v>95</v>
      </c>
      <c r="B93" s="8"/>
      <c r="C93" s="25">
        <f>SUM(C89+C90+C92)</f>
        <v>0</v>
      </c>
      <c r="F93" s="3" t="s">
        <v>105</v>
      </c>
      <c r="K93" s="25">
        <f>SUM(K89:K92)</f>
        <v>0</v>
      </c>
    </row>
    <row r="94" spans="1:13" ht="12.75">
      <c r="A94" s="3"/>
      <c r="F94" s="7"/>
      <c r="G94" s="7"/>
      <c r="H94" s="7"/>
      <c r="J94" s="7"/>
      <c r="K94" s="7"/>
      <c r="L94" s="7"/>
      <c r="M94" s="7"/>
    </row>
    <row r="95" spans="1:14" ht="12.75">
      <c r="A95" s="18" t="s">
        <v>134</v>
      </c>
      <c r="B95" s="13"/>
      <c r="C95" s="14"/>
      <c r="D95" s="14"/>
      <c r="E95" s="14"/>
      <c r="F95" s="14"/>
      <c r="G95" s="15"/>
      <c r="H95" s="15"/>
      <c r="I95" s="15"/>
      <c r="J95" s="15"/>
      <c r="K95" s="15"/>
      <c r="L95" s="15"/>
      <c r="M95" s="15"/>
      <c r="N95" s="14"/>
    </row>
    <row r="96" spans="7:13" ht="12.75">
      <c r="G96" s="7"/>
      <c r="H96" s="7"/>
      <c r="J96" s="7"/>
      <c r="K96" s="7"/>
      <c r="L96" s="7"/>
      <c r="M96" s="7"/>
    </row>
    <row r="97" spans="1:13" ht="12.75">
      <c r="A97" s="1" t="s">
        <v>17</v>
      </c>
      <c r="C97" s="21">
        <v>115019.49</v>
      </c>
      <c r="E97" s="7" t="s">
        <v>68</v>
      </c>
      <c r="G97" s="7">
        <v>25518.23</v>
      </c>
      <c r="H97" s="37"/>
      <c r="I97" s="7" t="s">
        <v>69</v>
      </c>
      <c r="J97" s="7"/>
      <c r="K97" s="7"/>
      <c r="L97" s="7"/>
      <c r="M97" s="7"/>
    </row>
    <row r="98" spans="1:13" ht="12.75">
      <c r="A98" s="7" t="s">
        <v>34</v>
      </c>
      <c r="C98" s="21">
        <v>0</v>
      </c>
      <c r="G98" s="7"/>
      <c r="H98" s="7"/>
      <c r="J98" s="7"/>
      <c r="K98" s="7"/>
      <c r="L98" s="7"/>
      <c r="M98" s="7"/>
    </row>
    <row r="99" spans="1:13" ht="12.75">
      <c r="A99" s="1" t="s">
        <v>18</v>
      </c>
      <c r="C99" s="21">
        <v>777.51</v>
      </c>
      <c r="G99" s="7"/>
      <c r="H99" s="7"/>
      <c r="J99" s="7"/>
      <c r="K99" s="7"/>
      <c r="L99" s="7"/>
      <c r="M99" s="7"/>
    </row>
    <row r="100" spans="1:13" ht="12.75">
      <c r="A100" s="7" t="s">
        <v>78</v>
      </c>
      <c r="C100" s="22">
        <v>62375.9</v>
      </c>
      <c r="G100" s="7"/>
      <c r="H100" s="7"/>
      <c r="J100" s="7"/>
      <c r="K100" s="7"/>
      <c r="L100" s="7"/>
      <c r="M100" s="7"/>
    </row>
    <row r="101" spans="1:13" ht="12.75">
      <c r="A101" s="7" t="s">
        <v>35</v>
      </c>
      <c r="C101" s="21">
        <v>77135.42</v>
      </c>
      <c r="G101" s="7"/>
      <c r="H101" s="7"/>
      <c r="J101" s="7"/>
      <c r="K101" s="7"/>
      <c r="L101" s="7"/>
      <c r="M101" s="7"/>
    </row>
    <row r="102" spans="1:5" ht="15" customHeight="1">
      <c r="A102" s="1" t="s">
        <v>19</v>
      </c>
      <c r="C102" s="1">
        <v>71015.51</v>
      </c>
      <c r="E102" s="7" t="s">
        <v>70</v>
      </c>
    </row>
    <row r="104" spans="1:3" ht="12.75">
      <c r="A104" s="3" t="s">
        <v>61</v>
      </c>
      <c r="C104" s="38">
        <f>SUM(C97:C103)</f>
        <v>326323.83</v>
      </c>
    </row>
    <row r="105" ht="12.75">
      <c r="E105" s="7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52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6:Q54"/>
  <sheetViews>
    <sheetView zoomScalePageLayoutView="0" workbookViewId="0" topLeftCell="A1">
      <selection activeCell="O6" sqref="O6:O9"/>
    </sheetView>
  </sheetViews>
  <sheetFormatPr defaultColWidth="9.140625" defaultRowHeight="12.75"/>
  <cols>
    <col min="9" max="16" width="9.140625" style="47" customWidth="1"/>
    <col min="17" max="17" width="10.28125" style="0" bestFit="1" customWidth="1"/>
  </cols>
  <sheetData>
    <row r="6" spans="9:17" ht="12.75">
      <c r="I6" s="47">
        <v>76.54</v>
      </c>
      <c r="K6" s="47">
        <v>73.72</v>
      </c>
      <c r="M6" s="47">
        <v>71.72</v>
      </c>
      <c r="O6" s="47">
        <v>0.04</v>
      </c>
      <c r="Q6">
        <v>32853.93</v>
      </c>
    </row>
    <row r="7" spans="9:15" ht="12.75">
      <c r="I7" s="47">
        <v>16.8</v>
      </c>
      <c r="K7" s="47">
        <v>80</v>
      </c>
      <c r="M7" s="47">
        <v>66.5</v>
      </c>
      <c r="O7" s="47">
        <v>0.05</v>
      </c>
    </row>
    <row r="8" spans="9:15" ht="12.75">
      <c r="I8" s="47">
        <v>70.12</v>
      </c>
      <c r="K8" s="47">
        <v>70.92</v>
      </c>
      <c r="M8" s="47">
        <v>73</v>
      </c>
      <c r="O8" s="47">
        <v>0.1</v>
      </c>
    </row>
    <row r="9" spans="9:17" ht="12.75">
      <c r="I9" s="47">
        <v>77.1</v>
      </c>
      <c r="K9" s="47">
        <v>68.11</v>
      </c>
      <c r="M9" s="47">
        <v>69.67</v>
      </c>
      <c r="O9" s="47">
        <v>0.25</v>
      </c>
      <c r="Q9" s="48">
        <f>+I18+K39+M54+O16</f>
        <v>7138.25</v>
      </c>
    </row>
    <row r="10" spans="9:15" ht="12.75">
      <c r="I10" s="47">
        <v>73.56</v>
      </c>
      <c r="K10" s="47">
        <v>75.49</v>
      </c>
      <c r="M10" s="47">
        <v>71.24</v>
      </c>
      <c r="O10" s="47">
        <v>5</v>
      </c>
    </row>
    <row r="11" spans="9:15" ht="12.75">
      <c r="I11" s="47">
        <v>70.83</v>
      </c>
      <c r="K11" s="47">
        <v>71.4</v>
      </c>
      <c r="M11" s="47">
        <v>68.83</v>
      </c>
      <c r="O11" s="47">
        <v>10</v>
      </c>
    </row>
    <row r="12" spans="9:15" ht="12.75">
      <c r="I12" s="47">
        <v>72.04</v>
      </c>
      <c r="K12" s="47">
        <v>71.8</v>
      </c>
      <c r="M12" s="47">
        <v>72.28</v>
      </c>
      <c r="O12" s="47">
        <v>140</v>
      </c>
    </row>
    <row r="13" spans="9:17" ht="12.75">
      <c r="I13" s="47">
        <v>77.25</v>
      </c>
      <c r="K13" s="47">
        <v>68.11</v>
      </c>
      <c r="M13" s="47">
        <v>71.56</v>
      </c>
      <c r="O13" s="47">
        <v>50</v>
      </c>
      <c r="Q13" s="48">
        <f>+Q6+Q9</f>
        <v>39992.18</v>
      </c>
    </row>
    <row r="14" spans="9:15" ht="12.75">
      <c r="I14" s="47">
        <v>72</v>
      </c>
      <c r="K14" s="47">
        <v>71.56</v>
      </c>
      <c r="M14" s="47">
        <v>77.5</v>
      </c>
      <c r="O14" s="47">
        <v>100</v>
      </c>
    </row>
    <row r="15" spans="9:13" ht="12.75">
      <c r="I15" s="47">
        <v>74.13</v>
      </c>
      <c r="K15" s="47">
        <v>75.81</v>
      </c>
      <c r="M15" s="47">
        <v>71.96</v>
      </c>
    </row>
    <row r="16" spans="9:15" ht="12.75">
      <c r="I16" s="47">
        <v>68.59</v>
      </c>
      <c r="K16" s="47">
        <v>74.69</v>
      </c>
      <c r="M16" s="47">
        <v>92.18</v>
      </c>
      <c r="O16" s="47">
        <f>SUM(O6:O15)</f>
        <v>305.44</v>
      </c>
    </row>
    <row r="17" spans="11:13" ht="12.75">
      <c r="K17" s="47">
        <v>73.08</v>
      </c>
      <c r="M17" s="47">
        <v>74.04</v>
      </c>
    </row>
    <row r="18" spans="9:13" ht="12.75">
      <c r="I18" s="47">
        <f>SUM(I6:I17)</f>
        <v>748.96</v>
      </c>
      <c r="K18" s="47">
        <v>67.87</v>
      </c>
      <c r="M18" s="47">
        <v>84</v>
      </c>
    </row>
    <row r="19" spans="11:13" ht="12.75">
      <c r="K19" s="47">
        <v>165.41</v>
      </c>
      <c r="M19" s="47">
        <v>73.72</v>
      </c>
    </row>
    <row r="20" spans="11:13" ht="12.75">
      <c r="K20" s="47">
        <v>71.8</v>
      </c>
      <c r="M20" s="47">
        <v>110.4</v>
      </c>
    </row>
    <row r="21" spans="11:13" ht="12.75">
      <c r="K21" s="47">
        <v>72.2</v>
      </c>
      <c r="M21" s="47">
        <v>75.73</v>
      </c>
    </row>
    <row r="22" spans="11:13" ht="12.75">
      <c r="K22" s="47">
        <v>73.49</v>
      </c>
      <c r="M22" s="47">
        <v>70.35</v>
      </c>
    </row>
    <row r="23" spans="11:13" ht="12.75">
      <c r="K23" s="47">
        <v>76.79</v>
      </c>
      <c r="M23" s="47">
        <v>160.3</v>
      </c>
    </row>
    <row r="24" spans="11:13" ht="12.75">
      <c r="K24" s="47">
        <v>71.8</v>
      </c>
      <c r="M24" s="47">
        <v>42.8</v>
      </c>
    </row>
    <row r="25" spans="11:13" ht="12.75">
      <c r="K25" s="47">
        <v>80.55</v>
      </c>
      <c r="M25" s="47">
        <v>73.65</v>
      </c>
    </row>
    <row r="26" spans="11:13" ht="12.75">
      <c r="K26" s="47">
        <v>67</v>
      </c>
      <c r="M26" s="47">
        <v>76.15</v>
      </c>
    </row>
    <row r="27" spans="11:13" ht="12.75">
      <c r="K27" s="47">
        <v>69.55</v>
      </c>
      <c r="M27" s="47">
        <v>76.51</v>
      </c>
    </row>
    <row r="28" spans="11:13" ht="12.75">
      <c r="K28" s="47">
        <v>74.45</v>
      </c>
      <c r="M28" s="47">
        <v>67.23</v>
      </c>
    </row>
    <row r="29" spans="11:13" ht="12.75">
      <c r="K29" s="47">
        <v>72.69</v>
      </c>
      <c r="M29" s="47">
        <v>70.67</v>
      </c>
    </row>
    <row r="30" spans="11:13" ht="12.75">
      <c r="K30" s="47">
        <v>69.71</v>
      </c>
      <c r="M30" s="47">
        <v>74.13</v>
      </c>
    </row>
    <row r="31" spans="11:13" ht="12.75">
      <c r="K31" s="47">
        <v>70.99</v>
      </c>
      <c r="M31" s="47">
        <v>67.23</v>
      </c>
    </row>
    <row r="32" spans="11:13" ht="12.75">
      <c r="K32" s="47">
        <v>77.9</v>
      </c>
      <c r="M32" s="47">
        <v>67.87</v>
      </c>
    </row>
    <row r="33" spans="11:13" ht="12.75">
      <c r="K33" s="47">
        <v>71.08</v>
      </c>
      <c r="M33" s="47">
        <v>75.41</v>
      </c>
    </row>
    <row r="34" spans="11:13" ht="12.75">
      <c r="K34" s="47">
        <v>70.12</v>
      </c>
      <c r="M34" s="47">
        <v>78.99</v>
      </c>
    </row>
    <row r="35" spans="11:13" ht="12.75">
      <c r="K35" s="47">
        <v>70.33</v>
      </c>
      <c r="M35" s="47">
        <v>70.35</v>
      </c>
    </row>
    <row r="36" spans="11:13" ht="12.75">
      <c r="K36" s="47">
        <v>73.88</v>
      </c>
      <c r="M36" s="47">
        <v>85.69</v>
      </c>
    </row>
    <row r="37" spans="11:13" ht="12.75">
      <c r="K37" s="47">
        <v>71.24</v>
      </c>
      <c r="M37" s="47">
        <v>71.48</v>
      </c>
    </row>
    <row r="38" ht="12.75">
      <c r="M38" s="47">
        <v>70.92</v>
      </c>
    </row>
    <row r="39" spans="11:13" ht="12.75">
      <c r="K39" s="47">
        <f>SUM(K6:K38)</f>
        <v>2413.5399999999995</v>
      </c>
      <c r="M39" s="47">
        <v>57.15</v>
      </c>
    </row>
    <row r="40" ht="12.75">
      <c r="M40" s="47">
        <v>78</v>
      </c>
    </row>
    <row r="41" ht="12.75">
      <c r="M41" s="47">
        <v>78.06</v>
      </c>
    </row>
    <row r="42" ht="12.75">
      <c r="M42" s="47">
        <v>42.8</v>
      </c>
    </row>
    <row r="43" ht="12.75">
      <c r="M43" s="47">
        <v>91.46</v>
      </c>
    </row>
    <row r="44" ht="12.75">
      <c r="M44" s="47">
        <v>62.3</v>
      </c>
    </row>
    <row r="45" ht="12.75">
      <c r="M45" s="47">
        <v>69.87</v>
      </c>
    </row>
    <row r="46" ht="12.75">
      <c r="M46" s="47">
        <v>70.76</v>
      </c>
    </row>
    <row r="47" ht="12.75">
      <c r="M47" s="47">
        <v>72.36</v>
      </c>
    </row>
    <row r="48" ht="12.75">
      <c r="M48" s="47">
        <v>72.92</v>
      </c>
    </row>
    <row r="49" ht="12.75">
      <c r="M49" s="47">
        <v>69.15</v>
      </c>
    </row>
    <row r="50" ht="12.75">
      <c r="M50" s="47">
        <v>74.85</v>
      </c>
    </row>
    <row r="51" ht="12.75">
      <c r="M51" s="47">
        <v>69.07</v>
      </c>
    </row>
    <row r="52" ht="12.75">
      <c r="M52" s="47">
        <v>237.5</v>
      </c>
    </row>
    <row r="54" ht="12.75">
      <c r="M54" s="47">
        <f>SUM(M6:M52)</f>
        <v>3670.310000000001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:H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2018-05-14T23:18:43Z</cp:lastPrinted>
  <dcterms:created xsi:type="dcterms:W3CDTF">2007-07-31T03:53:59Z</dcterms:created>
  <dcterms:modified xsi:type="dcterms:W3CDTF">2018-05-14T23:20:03Z</dcterms:modified>
  <cp:category/>
  <cp:version/>
  <cp:contentType/>
  <cp:contentStatus/>
</cp:coreProperties>
</file>