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'Sheet1'!$A$1:$K$107</definedName>
  </definedNames>
  <calcPr fullCalcOnLoad="1"/>
</workbook>
</file>

<file path=xl/sharedStrings.xml><?xml version="1.0" encoding="utf-8"?>
<sst xmlns="http://schemas.openxmlformats.org/spreadsheetml/2006/main" count="216" uniqueCount="161">
  <si>
    <t>PAYEE</t>
  </si>
  <si>
    <t>CK #</t>
  </si>
  <si>
    <t>AMOUNT</t>
  </si>
  <si>
    <t>GENERAL</t>
  </si>
  <si>
    <t>SEWER</t>
  </si>
  <si>
    <t>STREET</t>
  </si>
  <si>
    <t>WATER</t>
  </si>
  <si>
    <t>DESCRIPTION</t>
  </si>
  <si>
    <t>MEMO</t>
  </si>
  <si>
    <t>Frontier</t>
  </si>
  <si>
    <t>Electricity</t>
  </si>
  <si>
    <t>Loup Power District</t>
  </si>
  <si>
    <t>Taxes</t>
  </si>
  <si>
    <t>USPS</t>
  </si>
  <si>
    <t>Rent</t>
  </si>
  <si>
    <t>Water &amp; Sewer Deposits</t>
  </si>
  <si>
    <t>Received on Acct</t>
  </si>
  <si>
    <t>FNB General Account</t>
  </si>
  <si>
    <t>FNB Lottery Account</t>
  </si>
  <si>
    <t>FNB Savings Account</t>
  </si>
  <si>
    <t>Miscellaneous</t>
  </si>
  <si>
    <t>Advertising-Web Site</t>
  </si>
  <si>
    <t>AJ's C Store</t>
  </si>
  <si>
    <t xml:space="preserve">State of Nebraska   - ACH Deposit </t>
  </si>
  <si>
    <t>Platte Co Treasurer - ACH Deposit</t>
  </si>
  <si>
    <t>General Account</t>
  </si>
  <si>
    <t>Lottery Account</t>
  </si>
  <si>
    <t>Lottery Account Receipts</t>
  </si>
  <si>
    <t>General Account Receipts</t>
  </si>
  <si>
    <t xml:space="preserve"> Savings Account</t>
  </si>
  <si>
    <t>Savings Account Receipts</t>
  </si>
  <si>
    <t>Deposit - Interest</t>
  </si>
  <si>
    <t>Emergency Management Account</t>
  </si>
  <si>
    <t>Emergency Management Account Receipts</t>
  </si>
  <si>
    <t>FNB Emergency Management Account</t>
  </si>
  <si>
    <t xml:space="preserve">FNB Street Funds Account </t>
  </si>
  <si>
    <t>Street Funds Account</t>
  </si>
  <si>
    <t>Street Funds Account Receipts</t>
  </si>
  <si>
    <t>Sales Tax</t>
  </si>
  <si>
    <t>ACH</t>
  </si>
  <si>
    <t>Licenses-Liquor</t>
  </si>
  <si>
    <t>Licenses-Tobacco</t>
  </si>
  <si>
    <t>Reimbursement-Insurance</t>
  </si>
  <si>
    <t>Hwy Allocation</t>
  </si>
  <si>
    <t>Permits - Vendor</t>
  </si>
  <si>
    <t>Transfer From - Savings</t>
  </si>
  <si>
    <t>Deposit - Loup Rebate</t>
  </si>
  <si>
    <t>Payroll - Federal</t>
  </si>
  <si>
    <t>Returned Check</t>
  </si>
  <si>
    <t>Nebraska Department of Revenue</t>
  </si>
  <si>
    <t>David Paczosa</t>
  </si>
  <si>
    <t>Transfer To - General Acct</t>
  </si>
  <si>
    <t>Cornhusker Public Power District</t>
  </si>
  <si>
    <t>Payroll</t>
  </si>
  <si>
    <t>Phones</t>
  </si>
  <si>
    <t>US Cellular</t>
  </si>
  <si>
    <t>Service</t>
  </si>
  <si>
    <t>Salary</t>
  </si>
  <si>
    <t xml:space="preserve">   </t>
  </si>
  <si>
    <t>State of Nebraska ACH Deposit-Grant Funds</t>
  </si>
  <si>
    <t>State of Nebraska ACH Deposit-Hwy Alloc</t>
  </si>
  <si>
    <t>CDBG-13PW005</t>
  </si>
  <si>
    <t>Total Funds - All Accounts</t>
  </si>
  <si>
    <t>Grant Money Received - ACH Deposit</t>
  </si>
  <si>
    <t>Loan Payment</t>
  </si>
  <si>
    <t>Street Project</t>
  </si>
  <si>
    <t>Street Superintendent Incentive</t>
  </si>
  <si>
    <t>Transfer To - Street Acct</t>
  </si>
  <si>
    <t>(25% Match)</t>
  </si>
  <si>
    <t>FNB Steet Project Loan</t>
  </si>
  <si>
    <t>Balance Remaining</t>
  </si>
  <si>
    <t xml:space="preserve"> </t>
  </si>
  <si>
    <t>Deposit - EMC Insurance</t>
  </si>
  <si>
    <t>Marianna Evans</t>
  </si>
  <si>
    <t>Permits - Zoning</t>
  </si>
  <si>
    <t>Permits - Water</t>
  </si>
  <si>
    <t>Transfer To - Parks &amp; Rec Acct</t>
  </si>
  <si>
    <t>Parks &amp; Rec Account</t>
  </si>
  <si>
    <t>TOTAL LOTTERY</t>
  </si>
  <si>
    <t>FNB Parks &amp; Rec Account</t>
  </si>
  <si>
    <t>Parks &amp; Rec Account Receipts</t>
  </si>
  <si>
    <t>First Natl Bank-Omaha/Credit Card</t>
  </si>
  <si>
    <t xml:space="preserve">Electricity </t>
  </si>
  <si>
    <t>EMC Insurance</t>
  </si>
  <si>
    <t>Insurance</t>
  </si>
  <si>
    <t>Forfeited Funds</t>
  </si>
  <si>
    <t>TOTAL STREET ACCT APRIL RECEIPTS</t>
  </si>
  <si>
    <t>Fuel-Pickup</t>
  </si>
  <si>
    <t>Stephanie Laska</t>
  </si>
  <si>
    <r>
      <t>Transfer to Street Account</t>
    </r>
    <r>
      <rPr>
        <b/>
        <sz val="10"/>
        <rFont val="Arial"/>
        <family val="2"/>
      </rPr>
      <t xml:space="preserve"> </t>
    </r>
  </si>
  <si>
    <t>Platte County Treas</t>
  </si>
  <si>
    <t>TOTAL LOTTERY ACCT BILLS</t>
  </si>
  <si>
    <t>TOTAL EMER MGMT A/C BILLS</t>
  </si>
  <si>
    <t>TOTAL GEN ACCT RECEIPTS</t>
  </si>
  <si>
    <t xml:space="preserve">TOTAL GENERAL ACCT </t>
  </si>
  <si>
    <t>TOTAL PARKS &amp; REC A/C BILLS</t>
  </si>
  <si>
    <t>TOTAL STREET ACCT BILLS</t>
  </si>
  <si>
    <t>TOTAL SAV ACCT -DISBURSED</t>
  </si>
  <si>
    <t>TRNSFR</t>
  </si>
  <si>
    <t>Repairs</t>
  </si>
  <si>
    <t>Don Reeves</t>
  </si>
  <si>
    <t>Loup Rebate</t>
  </si>
  <si>
    <t>Fine - Zoning</t>
  </si>
  <si>
    <t>Supplies</t>
  </si>
  <si>
    <t>TOTAL EMER MGMT A/C  RECEIPTS</t>
  </si>
  <si>
    <t>TERY ACCT RECEIPTS</t>
  </si>
  <si>
    <t>TOTAL PARKS &amp; REC A/C RECEIPTS</t>
  </si>
  <si>
    <t xml:space="preserve">Transfer From General Account </t>
  </si>
  <si>
    <t>TOTAL SAV ACCT RECEIPTS</t>
  </si>
  <si>
    <t xml:space="preserve">25% Match - Withheld </t>
  </si>
  <si>
    <t>PC Treas Taxes</t>
  </si>
  <si>
    <t>IRS - Monthly Tax Deposit</t>
  </si>
  <si>
    <t>PC Treas Funds</t>
  </si>
  <si>
    <t>Street Funds Transferred to Street Account</t>
  </si>
  <si>
    <t>Thaine Saunders</t>
  </si>
  <si>
    <t>Menards</t>
  </si>
  <si>
    <t>fuel for mower and tractor</t>
  </si>
  <si>
    <t>Nebraska Public Heath Envrionmental Lab</t>
  </si>
  <si>
    <t>Testing</t>
  </si>
  <si>
    <t>Union Pacific Mowing</t>
  </si>
  <si>
    <t>ACE Hardware</t>
  </si>
  <si>
    <t>supplies</t>
  </si>
  <si>
    <t>Eakes</t>
  </si>
  <si>
    <t>Mail Prep</t>
  </si>
  <si>
    <t>postage, fold, insert and seal</t>
  </si>
  <si>
    <t>Nebraska Municipal Clerks Association</t>
  </si>
  <si>
    <t>Dues/Membership</t>
  </si>
  <si>
    <t>Thaine's Garage</t>
  </si>
  <si>
    <t>December 2017 BILLS-PAID January 2017</t>
  </si>
  <si>
    <t>December RECAP</t>
  </si>
  <si>
    <t>BANK BALANCES December 31, 2017</t>
  </si>
  <si>
    <t>postage &amp; Mari's Conference Registration</t>
  </si>
  <si>
    <t>Dues 2018 - Reissue Check lost in mail - voided 18833</t>
  </si>
  <si>
    <t>Payroll - reimburse for Water Conference &amp; Mileage</t>
  </si>
  <si>
    <t>Bright Futures Pet Adoption</t>
  </si>
  <si>
    <t>Dog Kennel Fees - Husky 12/15/17</t>
  </si>
  <si>
    <t>Office supplies</t>
  </si>
  <si>
    <t>HTM Sales Inc</t>
  </si>
  <si>
    <t>alternator with toggle switch</t>
  </si>
  <si>
    <t>Iron Works</t>
  </si>
  <si>
    <t>lift station pump backup pump, manhole inspection, concrete rings</t>
  </si>
  <si>
    <t>JEO Consulting Group Inc</t>
  </si>
  <si>
    <t>2017 Street form completion (NBCS Forms 1-5, NBCS Form 6, LB904 Cert, NBCS Forms 7-11)</t>
  </si>
  <si>
    <t>Marley's Electric</t>
  </si>
  <si>
    <t>work on lift station pump - parts on order</t>
  </si>
  <si>
    <t>pickup supplies; repair parts for water treatment</t>
  </si>
  <si>
    <t>One Call Concepts Inc</t>
  </si>
  <si>
    <t>line locates Oct, Nov, Dec 2017</t>
  </si>
  <si>
    <t>Nationwide</t>
  </si>
  <si>
    <t>Bond for Stephanie Laska</t>
  </si>
  <si>
    <t>generator repair - lift station; fix door hinges on pickup; remove seat tilt latches,</t>
  </si>
  <si>
    <t>Kummer Zoning Permit</t>
  </si>
  <si>
    <t>Ron &amp; Connie Stempek</t>
  </si>
  <si>
    <t>Josh &amp; Carla Dahlberg</t>
  </si>
  <si>
    <t>Nathan &amp; Stephanie Laska</t>
  </si>
  <si>
    <t>Holiday Lighting Contest 1st Place</t>
  </si>
  <si>
    <t>Holiday Lighting Contest 2nd Place</t>
  </si>
  <si>
    <t>Holiday Lighting Contest 3rd Place</t>
  </si>
  <si>
    <t>Nebraska Department of Labor</t>
  </si>
  <si>
    <t>State Withholding Tax</t>
  </si>
  <si>
    <t>State Unemployment Tax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</si>
</sst>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:ss\ AM/PM"/>
    <numFmt numFmtId="170" formatCode="_(* #,##0.0_);_(* \(#,##0.0\);_(* &quot;-&quot;??_);_(@_)"/>
    <numFmt numFmtId="171" formatCode="_(* #,##0_);_(* \(#,##0\);_(* &quot;-&quot;??_);_(@_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9"/>
      <name val="Arial"/>
      <family val="2"/>
    </font>
    <font>
      <sz val="9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" fontId="4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4" fontId="0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2" fillId="0" borderId="10" xfId="0" applyNumberFormat="1" applyFont="1" applyBorder="1" applyAlignment="1">
      <alignment/>
    </xf>
    <xf numFmtId="4" fontId="4" fillId="33" borderId="0" xfId="0" applyNumberFormat="1" applyFont="1" applyFill="1" applyAlignment="1">
      <alignment horizontal="left"/>
    </xf>
    <xf numFmtId="4" fontId="2" fillId="0" borderId="0" xfId="0" applyNumberFormat="1" applyFont="1" applyBorder="1" applyAlignment="1">
      <alignment/>
    </xf>
    <xf numFmtId="4" fontId="2" fillId="33" borderId="0" xfId="0" applyNumberFormat="1" applyFont="1" applyFill="1" applyBorder="1" applyAlignment="1">
      <alignment/>
    </xf>
    <xf numFmtId="4" fontId="2" fillId="34" borderId="0" xfId="0" applyNumberFormat="1" applyFont="1" applyFill="1" applyAlignment="1">
      <alignment horizontal="left"/>
    </xf>
    <xf numFmtId="0" fontId="0" fillId="34" borderId="0" xfId="0" applyNumberFormat="1" applyFill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left"/>
    </xf>
    <xf numFmtId="4" fontId="5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4" fontId="2" fillId="0" borderId="11" xfId="0" applyNumberFormat="1" applyFont="1" applyBorder="1" applyAlignment="1">
      <alignment/>
    </xf>
    <xf numFmtId="4" fontId="47" fillId="33" borderId="0" xfId="0" applyNumberFormat="1" applyFont="1" applyFill="1" applyAlignment="1">
      <alignment/>
    </xf>
    <xf numFmtId="4" fontId="47" fillId="33" borderId="0" xfId="0" applyNumberFormat="1" applyFont="1" applyFill="1" applyAlignment="1">
      <alignment horizontal="left"/>
    </xf>
    <xf numFmtId="4" fontId="2" fillId="34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8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/>
    </xf>
    <xf numFmtId="4" fontId="28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8"/>
  <sheetViews>
    <sheetView tabSelected="1" zoomScalePageLayoutView="90" workbookViewId="0" topLeftCell="A1">
      <pane ySplit="5" topLeftCell="A6" activePane="bottomLeft" state="frozen"/>
      <selection pane="topLeft" activeCell="A1" sqref="A1"/>
      <selection pane="bottomLeft" activeCell="B21" sqref="B21:B36"/>
    </sheetView>
  </sheetViews>
  <sheetFormatPr defaultColWidth="9.140625" defaultRowHeight="12.75"/>
  <cols>
    <col min="1" max="1" width="43.8515625" style="1" bestFit="1" customWidth="1"/>
    <col min="2" max="2" width="8.28125" style="5" customWidth="1"/>
    <col min="3" max="7" width="10.7109375" style="1" customWidth="1"/>
    <col min="8" max="8" width="9.57421875" style="1" customWidth="1"/>
    <col min="9" max="9" width="15.7109375" style="7" customWidth="1"/>
    <col min="10" max="10" width="6.00390625" style="1" bestFit="1" customWidth="1"/>
    <col min="11" max="11" width="56.57421875" style="9" bestFit="1" customWidth="1"/>
    <col min="12" max="12" width="27.28125" style="1" bestFit="1" customWidth="1"/>
    <col min="13" max="13" width="9.140625" style="1" customWidth="1"/>
    <col min="14" max="14" width="26.8515625" style="1" customWidth="1"/>
    <col min="15" max="18" width="9.140625" style="1" hidden="1" customWidth="1"/>
    <col min="19" max="16384" width="9.140625" style="1" customWidth="1"/>
  </cols>
  <sheetData>
    <row r="1" spans="1:11" ht="12.75">
      <c r="A1" s="29" t="s">
        <v>128</v>
      </c>
      <c r="B1" s="30"/>
      <c r="C1" s="21"/>
      <c r="K1" s="41" t="s">
        <v>129</v>
      </c>
    </row>
    <row r="2" ht="12.75">
      <c r="A2" s="2"/>
    </row>
    <row r="3" spans="1:14" s="21" customFormat="1" ht="12.75">
      <c r="A3" s="39" t="s">
        <v>25</v>
      </c>
      <c r="B3" s="13"/>
      <c r="C3" s="14"/>
      <c r="D3" s="14"/>
      <c r="E3" s="14"/>
      <c r="F3" s="14"/>
      <c r="G3" s="14"/>
      <c r="H3" s="14"/>
      <c r="I3" s="15"/>
      <c r="J3" s="14"/>
      <c r="K3" s="16"/>
      <c r="L3" s="14"/>
      <c r="M3" s="14"/>
      <c r="N3" s="14"/>
    </row>
    <row r="4" spans="1:11" s="21" customFormat="1" ht="12.75">
      <c r="A4" s="24"/>
      <c r="B4" s="20"/>
      <c r="I4" s="22"/>
      <c r="K4" s="23"/>
    </row>
    <row r="5" spans="1:18" ht="15">
      <c r="A5" s="2" t="s">
        <v>0</v>
      </c>
      <c r="B5" s="6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I5" s="2" t="s">
        <v>7</v>
      </c>
      <c r="J5" s="2"/>
      <c r="K5" s="2" t="s">
        <v>8</v>
      </c>
      <c r="R5" s="35"/>
    </row>
    <row r="6" spans="1:18" s="7" customFormat="1" ht="15">
      <c r="A6" s="33" t="s">
        <v>89</v>
      </c>
      <c r="B6" s="32" t="s">
        <v>98</v>
      </c>
      <c r="C6" s="45">
        <v>1056.23</v>
      </c>
      <c r="D6" s="45">
        <v>1056.23</v>
      </c>
      <c r="E6" s="31"/>
      <c r="F6" s="31"/>
      <c r="G6" s="31"/>
      <c r="H6" s="1">
        <f aca="true" t="shared" si="0" ref="H6:H38">+C6-SUM(D6:G6)</f>
        <v>0</v>
      </c>
      <c r="I6" s="33" t="s">
        <v>43</v>
      </c>
      <c r="J6" s="33"/>
      <c r="K6" s="33" t="s">
        <v>109</v>
      </c>
      <c r="R6" s="35"/>
    </row>
    <row r="7" spans="1:18" s="7" customFormat="1" ht="15">
      <c r="A7" s="33" t="s">
        <v>90</v>
      </c>
      <c r="B7" s="32" t="s">
        <v>98</v>
      </c>
      <c r="C7" s="31">
        <v>19.09</v>
      </c>
      <c r="D7" s="31">
        <v>19.09</v>
      </c>
      <c r="E7" s="31"/>
      <c r="F7" s="31"/>
      <c r="G7" s="31"/>
      <c r="H7" s="1">
        <f t="shared" si="0"/>
        <v>0</v>
      </c>
      <c r="I7" s="33" t="s">
        <v>110</v>
      </c>
      <c r="J7" s="33"/>
      <c r="K7" s="33" t="s">
        <v>113</v>
      </c>
      <c r="R7" s="35"/>
    </row>
    <row r="8" spans="1:18" s="7" customFormat="1" ht="15">
      <c r="A8" s="33" t="s">
        <v>111</v>
      </c>
      <c r="B8" s="32" t="s">
        <v>39</v>
      </c>
      <c r="C8" s="22">
        <v>1706.96</v>
      </c>
      <c r="D8" s="22">
        <v>1706.96</v>
      </c>
      <c r="E8" s="31"/>
      <c r="F8" s="31"/>
      <c r="G8" s="31"/>
      <c r="H8" s="1">
        <f t="shared" si="0"/>
        <v>0</v>
      </c>
      <c r="I8" s="33" t="s">
        <v>12</v>
      </c>
      <c r="J8" s="33"/>
      <c r="K8" s="33" t="s">
        <v>47</v>
      </c>
      <c r="R8" s="35"/>
    </row>
    <row r="9" spans="1:18" s="7" customFormat="1" ht="15">
      <c r="A9" s="33" t="s">
        <v>49</v>
      </c>
      <c r="B9" s="32" t="s">
        <v>39</v>
      </c>
      <c r="C9" s="22">
        <v>770.54</v>
      </c>
      <c r="D9" s="22">
        <v>770.54</v>
      </c>
      <c r="E9" s="31"/>
      <c r="F9" s="31"/>
      <c r="G9" s="31"/>
      <c r="H9" s="1">
        <f t="shared" si="0"/>
        <v>0</v>
      </c>
      <c r="I9" s="33" t="s">
        <v>12</v>
      </c>
      <c r="J9" s="33"/>
      <c r="K9" s="33" t="s">
        <v>38</v>
      </c>
      <c r="R9" s="35"/>
    </row>
    <row r="10" spans="1:18" s="7" customFormat="1" ht="15">
      <c r="A10" s="33" t="s">
        <v>49</v>
      </c>
      <c r="B10" s="32" t="s">
        <v>39</v>
      </c>
      <c r="C10" s="22">
        <v>511.75</v>
      </c>
      <c r="D10" s="22">
        <v>511.75</v>
      </c>
      <c r="E10" s="31"/>
      <c r="F10" s="31"/>
      <c r="G10" s="31"/>
      <c r="H10" s="1">
        <f t="shared" si="0"/>
        <v>0</v>
      </c>
      <c r="I10" s="33" t="s">
        <v>12</v>
      </c>
      <c r="J10" s="33"/>
      <c r="K10" s="33" t="s">
        <v>159</v>
      </c>
      <c r="R10" s="35"/>
    </row>
    <row r="11" spans="1:18" s="7" customFormat="1" ht="15">
      <c r="A11" s="33" t="s">
        <v>158</v>
      </c>
      <c r="B11" s="32" t="s">
        <v>39</v>
      </c>
      <c r="C11" s="22">
        <v>53.75</v>
      </c>
      <c r="D11" s="22">
        <v>53.75</v>
      </c>
      <c r="E11" s="31"/>
      <c r="F11" s="31"/>
      <c r="G11" s="31"/>
      <c r="H11" s="1">
        <f t="shared" si="0"/>
        <v>0</v>
      </c>
      <c r="I11" s="33" t="s">
        <v>12</v>
      </c>
      <c r="J11" s="33"/>
      <c r="K11" s="33" t="s">
        <v>160</v>
      </c>
      <c r="R11" s="35"/>
    </row>
    <row r="12" spans="1:18" s="7" customFormat="1" ht="15">
      <c r="A12" s="7" t="s">
        <v>83</v>
      </c>
      <c r="B12" s="32" t="s">
        <v>39</v>
      </c>
      <c r="C12" s="22">
        <v>1046.97</v>
      </c>
      <c r="D12" s="7">
        <v>261.75</v>
      </c>
      <c r="E12" s="7">
        <v>261.74</v>
      </c>
      <c r="F12" s="7">
        <v>261.74</v>
      </c>
      <c r="G12" s="7">
        <v>261.74</v>
      </c>
      <c r="H12" s="1">
        <f t="shared" si="0"/>
        <v>0</v>
      </c>
      <c r="I12" s="7" t="s">
        <v>84</v>
      </c>
      <c r="J12" s="1"/>
      <c r="K12" s="7" t="s">
        <v>84</v>
      </c>
      <c r="R12" s="35"/>
    </row>
    <row r="13" spans="1:18" s="7" customFormat="1" ht="15">
      <c r="A13" s="7" t="s">
        <v>81</v>
      </c>
      <c r="B13" s="32" t="s">
        <v>39</v>
      </c>
      <c r="C13" s="22">
        <v>253.4</v>
      </c>
      <c r="D13" s="7">
        <v>253.4</v>
      </c>
      <c r="G13" s="22"/>
      <c r="H13" s="1">
        <f t="shared" si="0"/>
        <v>0</v>
      </c>
      <c r="I13" s="7" t="s">
        <v>103</v>
      </c>
      <c r="J13" s="1"/>
      <c r="K13" s="7" t="s">
        <v>131</v>
      </c>
      <c r="R13" s="35"/>
    </row>
    <row r="14" spans="1:18" s="7" customFormat="1" ht="15">
      <c r="A14" s="7" t="s">
        <v>9</v>
      </c>
      <c r="B14" s="32" t="s">
        <v>39</v>
      </c>
      <c r="C14" s="22">
        <f>166.76+77.46</f>
        <v>244.21999999999997</v>
      </c>
      <c r="D14" s="7">
        <v>166.76</v>
      </c>
      <c r="E14" s="7">
        <v>77.46</v>
      </c>
      <c r="G14" s="22"/>
      <c r="H14" s="1">
        <f t="shared" si="0"/>
        <v>0</v>
      </c>
      <c r="I14" s="7" t="s">
        <v>54</v>
      </c>
      <c r="J14" s="1"/>
      <c r="K14" s="7" t="s">
        <v>54</v>
      </c>
      <c r="R14" s="35"/>
    </row>
    <row r="15" spans="1:18" s="7" customFormat="1" ht="15">
      <c r="A15" s="7" t="s">
        <v>11</v>
      </c>
      <c r="B15" s="32" t="s">
        <v>39</v>
      </c>
      <c r="C15" s="22">
        <f>1736.09-805.4</f>
        <v>930.6899999999999</v>
      </c>
      <c r="D15" s="7">
        <v>519.1</v>
      </c>
      <c r="E15" s="7">
        <v>37.16</v>
      </c>
      <c r="G15" s="7">
        <v>374.43</v>
      </c>
      <c r="H15" s="1">
        <f t="shared" si="0"/>
        <v>0</v>
      </c>
      <c r="I15" s="7" t="s">
        <v>56</v>
      </c>
      <c r="J15" s="1"/>
      <c r="K15" s="7" t="s">
        <v>10</v>
      </c>
      <c r="R15" s="35"/>
    </row>
    <row r="16" spans="1:18" s="7" customFormat="1" ht="15">
      <c r="A16" s="7" t="s">
        <v>55</v>
      </c>
      <c r="B16" s="32" t="s">
        <v>39</v>
      </c>
      <c r="C16" s="22">
        <v>67.72</v>
      </c>
      <c r="D16" s="7">
        <v>16.93</v>
      </c>
      <c r="E16" s="7">
        <v>16.93</v>
      </c>
      <c r="F16" s="7">
        <v>16.93</v>
      </c>
      <c r="G16" s="7">
        <v>16.93</v>
      </c>
      <c r="H16" s="1">
        <f t="shared" si="0"/>
        <v>0</v>
      </c>
      <c r="I16" s="7" t="s">
        <v>54</v>
      </c>
      <c r="J16" s="1"/>
      <c r="K16" s="7" t="s">
        <v>54</v>
      </c>
      <c r="R16" s="35"/>
    </row>
    <row r="17" spans="1:18" s="7" customFormat="1" ht="15">
      <c r="A17" s="7" t="s">
        <v>50</v>
      </c>
      <c r="B17" s="32">
        <v>18858</v>
      </c>
      <c r="C17" s="7">
        <v>92.35</v>
      </c>
      <c r="D17" s="7">
        <v>23.09</v>
      </c>
      <c r="E17" s="7">
        <v>23.09</v>
      </c>
      <c r="F17" s="7">
        <v>23.09</v>
      </c>
      <c r="G17" s="7">
        <v>23.08</v>
      </c>
      <c r="H17" s="1">
        <f t="shared" si="0"/>
        <v>0</v>
      </c>
      <c r="I17" s="7" t="s">
        <v>53</v>
      </c>
      <c r="J17" s="1"/>
      <c r="K17" s="7" t="s">
        <v>53</v>
      </c>
      <c r="R17" s="35"/>
    </row>
    <row r="18" spans="1:18" ht="15">
      <c r="A18" s="22" t="s">
        <v>73</v>
      </c>
      <c r="B18" s="32">
        <v>18859</v>
      </c>
      <c r="C18" s="22">
        <v>608.08</v>
      </c>
      <c r="D18" s="1">
        <v>152.02</v>
      </c>
      <c r="E18" s="1">
        <v>152.02</v>
      </c>
      <c r="F18" s="1">
        <v>152.02</v>
      </c>
      <c r="G18" s="1">
        <v>152.02</v>
      </c>
      <c r="H18" s="1">
        <f t="shared" si="0"/>
        <v>0</v>
      </c>
      <c r="I18" s="7" t="s">
        <v>53</v>
      </c>
      <c r="K18" s="7" t="s">
        <v>53</v>
      </c>
      <c r="L18" s="7"/>
      <c r="R18" s="35"/>
    </row>
    <row r="19" spans="1:18" ht="15">
      <c r="A19" s="22" t="s">
        <v>88</v>
      </c>
      <c r="B19" s="32">
        <v>18860</v>
      </c>
      <c r="C19" s="7">
        <v>503.77</v>
      </c>
      <c r="D19" s="1">
        <v>125.95</v>
      </c>
      <c r="E19" s="1">
        <v>125.94</v>
      </c>
      <c r="F19" s="1">
        <v>125.94</v>
      </c>
      <c r="G19" s="1">
        <v>125.94</v>
      </c>
      <c r="H19" s="1">
        <f t="shared" si="0"/>
        <v>0</v>
      </c>
      <c r="I19" s="7" t="s">
        <v>57</v>
      </c>
      <c r="K19" s="7" t="s">
        <v>57</v>
      </c>
      <c r="R19" s="35"/>
    </row>
    <row r="20" spans="1:18" ht="15">
      <c r="A20" s="22" t="s">
        <v>114</v>
      </c>
      <c r="B20" s="32">
        <v>18861</v>
      </c>
      <c r="C20" s="7">
        <v>575.69</v>
      </c>
      <c r="E20" s="1">
        <v>287.85</v>
      </c>
      <c r="G20" s="1">
        <v>287.84</v>
      </c>
      <c r="H20" s="1">
        <f t="shared" si="0"/>
        <v>0</v>
      </c>
      <c r="I20" s="7" t="s">
        <v>53</v>
      </c>
      <c r="K20" s="7" t="s">
        <v>133</v>
      </c>
      <c r="R20" s="35"/>
    </row>
    <row r="21" spans="1:18" ht="15">
      <c r="A21" s="22" t="s">
        <v>120</v>
      </c>
      <c r="B21" s="32">
        <v>18862</v>
      </c>
      <c r="C21" s="7">
        <v>75.88</v>
      </c>
      <c r="G21" s="1">
        <f>57.9+17.98</f>
        <v>75.88</v>
      </c>
      <c r="H21" s="1">
        <f t="shared" si="0"/>
        <v>0</v>
      </c>
      <c r="I21" s="7" t="s">
        <v>103</v>
      </c>
      <c r="K21" s="7" t="s">
        <v>121</v>
      </c>
      <c r="R21" s="35"/>
    </row>
    <row r="22" spans="1:18" ht="15">
      <c r="A22" s="7" t="s">
        <v>22</v>
      </c>
      <c r="B22" s="32">
        <v>18863</v>
      </c>
      <c r="C22" s="21">
        <v>123.1</v>
      </c>
      <c r="D22" s="21">
        <v>41.04</v>
      </c>
      <c r="E22" s="21">
        <v>41.03</v>
      </c>
      <c r="F22" s="21"/>
      <c r="G22" s="21">
        <v>41.03</v>
      </c>
      <c r="H22" s="1">
        <f t="shared" si="0"/>
        <v>0</v>
      </c>
      <c r="I22" s="7" t="s">
        <v>56</v>
      </c>
      <c r="K22" s="43" t="s">
        <v>116</v>
      </c>
      <c r="R22" s="35"/>
    </row>
    <row r="23" spans="1:18" ht="15">
      <c r="A23" s="7" t="s">
        <v>134</v>
      </c>
      <c r="B23" s="32">
        <v>18864</v>
      </c>
      <c r="C23" s="21">
        <v>75</v>
      </c>
      <c r="D23" s="21">
        <v>75</v>
      </c>
      <c r="E23" s="21"/>
      <c r="F23" s="21"/>
      <c r="G23" s="21"/>
      <c r="H23" s="1">
        <f t="shared" si="0"/>
        <v>0</v>
      </c>
      <c r="I23" s="7" t="s">
        <v>56</v>
      </c>
      <c r="K23" s="43" t="s">
        <v>135</v>
      </c>
      <c r="R23" s="35"/>
    </row>
    <row r="24" spans="1:18" ht="16.5" customHeight="1">
      <c r="A24" s="7" t="s">
        <v>52</v>
      </c>
      <c r="B24" s="32">
        <v>18865</v>
      </c>
      <c r="C24" s="1">
        <v>503.39</v>
      </c>
      <c r="E24" s="1">
        <v>141.56</v>
      </c>
      <c r="G24" s="1">
        <v>361.83</v>
      </c>
      <c r="H24" s="1">
        <f t="shared" si="0"/>
        <v>0</v>
      </c>
      <c r="I24" s="7" t="s">
        <v>56</v>
      </c>
      <c r="K24" s="43" t="s">
        <v>10</v>
      </c>
      <c r="N24" s="21"/>
      <c r="R24" s="35"/>
    </row>
    <row r="25" spans="1:18" ht="16.5" customHeight="1">
      <c r="A25" s="7" t="s">
        <v>122</v>
      </c>
      <c r="B25" s="32">
        <v>18866</v>
      </c>
      <c r="C25" s="21">
        <v>19.33</v>
      </c>
      <c r="D25" s="21">
        <v>19.33</v>
      </c>
      <c r="E25" s="21"/>
      <c r="F25" s="21"/>
      <c r="H25" s="1">
        <f t="shared" si="0"/>
        <v>0</v>
      </c>
      <c r="I25" s="7" t="s">
        <v>103</v>
      </c>
      <c r="K25" s="43" t="s">
        <v>136</v>
      </c>
      <c r="N25" s="21"/>
      <c r="R25" s="35"/>
    </row>
    <row r="26" spans="1:18" ht="15">
      <c r="A26" s="7" t="s">
        <v>137</v>
      </c>
      <c r="B26" s="32">
        <v>18867</v>
      </c>
      <c r="C26" s="21">
        <v>151.23</v>
      </c>
      <c r="D26" s="21"/>
      <c r="E26" s="21">
        <v>151.23</v>
      </c>
      <c r="F26" s="21"/>
      <c r="H26" s="1">
        <f t="shared" si="0"/>
        <v>0</v>
      </c>
      <c r="I26" s="7" t="s">
        <v>99</v>
      </c>
      <c r="K26" s="43" t="s">
        <v>138</v>
      </c>
      <c r="N26" s="43"/>
      <c r="R26" s="35"/>
    </row>
    <row r="27" spans="1:18" ht="15">
      <c r="A27" s="7" t="s">
        <v>139</v>
      </c>
      <c r="B27" s="32">
        <v>18868</v>
      </c>
      <c r="C27" s="21">
        <v>96.25</v>
      </c>
      <c r="D27" s="21"/>
      <c r="E27" s="21">
        <v>96.25</v>
      </c>
      <c r="F27" s="21"/>
      <c r="H27" s="1">
        <f t="shared" si="0"/>
        <v>0</v>
      </c>
      <c r="I27" s="7" t="s">
        <v>56</v>
      </c>
      <c r="K27" s="47" t="s">
        <v>140</v>
      </c>
      <c r="N27" s="43"/>
      <c r="R27" s="35"/>
    </row>
    <row r="28" spans="1:18" ht="15">
      <c r="A28" s="7" t="s">
        <v>141</v>
      </c>
      <c r="B28" s="32">
        <v>18869</v>
      </c>
      <c r="C28" s="21">
        <v>600</v>
      </c>
      <c r="D28" s="21"/>
      <c r="E28" s="21"/>
      <c r="F28" s="21">
        <v>600</v>
      </c>
      <c r="H28" s="1">
        <f t="shared" si="0"/>
        <v>0</v>
      </c>
      <c r="I28" s="7" t="s">
        <v>56</v>
      </c>
      <c r="K28" s="47" t="s">
        <v>142</v>
      </c>
      <c r="N28" s="43"/>
      <c r="R28" s="35"/>
    </row>
    <row r="29" spans="1:18" ht="15">
      <c r="A29" s="7" t="s">
        <v>123</v>
      </c>
      <c r="B29" s="32">
        <v>18870</v>
      </c>
      <c r="C29" s="21">
        <v>68.32</v>
      </c>
      <c r="D29" s="21"/>
      <c r="E29" s="21">
        <f>+C29/2</f>
        <v>34.16</v>
      </c>
      <c r="F29" s="21"/>
      <c r="G29" s="21">
        <v>34.16</v>
      </c>
      <c r="H29" s="1">
        <f t="shared" si="0"/>
        <v>0</v>
      </c>
      <c r="I29" s="7" t="s">
        <v>56</v>
      </c>
      <c r="K29" s="43" t="s">
        <v>124</v>
      </c>
      <c r="N29" s="43"/>
      <c r="R29" s="35"/>
    </row>
    <row r="30" spans="1:18" ht="15">
      <c r="A30" s="7" t="s">
        <v>143</v>
      </c>
      <c r="B30" s="32">
        <v>18871</v>
      </c>
      <c r="C30" s="21">
        <f>136.5+65</f>
        <v>201.5</v>
      </c>
      <c r="D30" s="21"/>
      <c r="E30" s="21">
        <v>201.5</v>
      </c>
      <c r="F30" s="21"/>
      <c r="G30" s="21"/>
      <c r="H30" s="1">
        <f t="shared" si="0"/>
        <v>0</v>
      </c>
      <c r="I30" s="7" t="s">
        <v>56</v>
      </c>
      <c r="K30" s="43" t="s">
        <v>144</v>
      </c>
      <c r="N30" s="43"/>
      <c r="R30" s="35"/>
    </row>
    <row r="31" spans="1:18" ht="15">
      <c r="A31" s="7" t="s">
        <v>115</v>
      </c>
      <c r="B31" s="32">
        <v>18872</v>
      </c>
      <c r="C31" s="21">
        <f>30.84+49.94</f>
        <v>80.78</v>
      </c>
      <c r="D31" s="21">
        <f>2.99+7.99</f>
        <v>10.98</v>
      </c>
      <c r="E31" s="21"/>
      <c r="F31" s="21"/>
      <c r="G31" s="21">
        <f>49.94+81.96+23.34-7.1-6.16-31.2-40.98</f>
        <v>69.79999999999998</v>
      </c>
      <c r="H31" s="1">
        <f t="shared" si="0"/>
        <v>0</v>
      </c>
      <c r="I31" s="7" t="s">
        <v>103</v>
      </c>
      <c r="K31" s="43" t="s">
        <v>145</v>
      </c>
      <c r="N31" s="43"/>
      <c r="R31" s="35"/>
    </row>
    <row r="32" spans="1:18" ht="15">
      <c r="A32" s="7" t="s">
        <v>146</v>
      </c>
      <c r="B32" s="32">
        <v>18873</v>
      </c>
      <c r="C32" s="21">
        <v>8.31</v>
      </c>
      <c r="D32" s="21">
        <v>8.31</v>
      </c>
      <c r="E32" s="21"/>
      <c r="F32" s="21"/>
      <c r="G32" s="21"/>
      <c r="H32" s="1">
        <f t="shared" si="0"/>
        <v>0</v>
      </c>
      <c r="I32" s="7" t="s">
        <v>56</v>
      </c>
      <c r="K32" s="43" t="s">
        <v>147</v>
      </c>
      <c r="N32" s="43"/>
      <c r="R32" s="35"/>
    </row>
    <row r="33" spans="1:18" ht="15">
      <c r="A33" s="7" t="s">
        <v>148</v>
      </c>
      <c r="B33" s="32">
        <v>18874</v>
      </c>
      <c r="C33" s="21">
        <v>100</v>
      </c>
      <c r="D33" s="21">
        <v>100</v>
      </c>
      <c r="E33" s="21"/>
      <c r="F33" s="21"/>
      <c r="G33" s="21"/>
      <c r="H33" s="1">
        <f t="shared" si="0"/>
        <v>0</v>
      </c>
      <c r="I33" s="7" t="s">
        <v>126</v>
      </c>
      <c r="K33" s="43" t="s">
        <v>149</v>
      </c>
      <c r="N33" s="43"/>
      <c r="R33" s="35"/>
    </row>
    <row r="34" spans="1:18" ht="15">
      <c r="A34" s="22" t="s">
        <v>125</v>
      </c>
      <c r="B34" s="32">
        <v>18875</v>
      </c>
      <c r="C34" s="21">
        <v>25</v>
      </c>
      <c r="D34" s="21">
        <v>25</v>
      </c>
      <c r="E34" s="21"/>
      <c r="F34" s="21"/>
      <c r="G34" s="21"/>
      <c r="H34" s="1">
        <f t="shared" si="0"/>
        <v>0</v>
      </c>
      <c r="I34" s="7" t="s">
        <v>126</v>
      </c>
      <c r="K34" s="7" t="s">
        <v>132</v>
      </c>
      <c r="L34" s="42"/>
      <c r="M34" s="42"/>
      <c r="N34" s="42"/>
      <c r="R34" s="35"/>
    </row>
    <row r="35" spans="1:18" ht="15">
      <c r="A35" s="7" t="s">
        <v>117</v>
      </c>
      <c r="B35" s="32">
        <v>18876</v>
      </c>
      <c r="C35" s="21">
        <v>15</v>
      </c>
      <c r="D35" s="21"/>
      <c r="E35" s="21"/>
      <c r="F35" s="21"/>
      <c r="G35" s="21">
        <v>15</v>
      </c>
      <c r="H35" s="1">
        <f t="shared" si="0"/>
        <v>0</v>
      </c>
      <c r="I35" s="7" t="s">
        <v>103</v>
      </c>
      <c r="K35" s="43" t="s">
        <v>118</v>
      </c>
      <c r="L35" s="42"/>
      <c r="M35" s="42"/>
      <c r="N35" s="42"/>
      <c r="R35" s="35"/>
    </row>
    <row r="36" spans="1:18" ht="15">
      <c r="A36" s="7" t="s">
        <v>127</v>
      </c>
      <c r="B36" s="32">
        <v>18877</v>
      </c>
      <c r="C36" s="21">
        <v>383.77</v>
      </c>
      <c r="D36" s="21">
        <v>157.42</v>
      </c>
      <c r="E36" s="21"/>
      <c r="F36" s="21"/>
      <c r="G36" s="1">
        <v>226.35</v>
      </c>
      <c r="H36" s="1">
        <f t="shared" si="0"/>
        <v>0</v>
      </c>
      <c r="I36" s="7" t="s">
        <v>99</v>
      </c>
      <c r="K36" s="43" t="s">
        <v>150</v>
      </c>
      <c r="L36" s="42"/>
      <c r="M36" s="42"/>
      <c r="N36" s="42"/>
      <c r="R36" s="35"/>
    </row>
    <row r="37" spans="1:13" ht="14.25">
      <c r="A37" s="7" t="s">
        <v>100</v>
      </c>
      <c r="B37" s="32">
        <v>18878</v>
      </c>
      <c r="C37" s="21">
        <v>1162.15</v>
      </c>
      <c r="D37" s="21">
        <v>290.54</v>
      </c>
      <c r="E37" s="21">
        <v>290.54</v>
      </c>
      <c r="F37" s="21">
        <v>290.54</v>
      </c>
      <c r="G37" s="1">
        <v>290.53</v>
      </c>
      <c r="H37" s="1">
        <f t="shared" si="0"/>
        <v>0</v>
      </c>
      <c r="I37" s="7" t="s">
        <v>57</v>
      </c>
      <c r="K37" s="43" t="s">
        <v>57</v>
      </c>
      <c r="M37" s="42"/>
    </row>
    <row r="38" spans="1:13" ht="14.25">
      <c r="A38" s="7" t="s">
        <v>100</v>
      </c>
      <c r="B38" s="32">
        <v>18879</v>
      </c>
      <c r="C38" s="21">
        <v>1174.3</v>
      </c>
      <c r="D38" s="21">
        <v>293.58</v>
      </c>
      <c r="E38" s="21">
        <v>293.58</v>
      </c>
      <c r="F38" s="21">
        <v>293.57</v>
      </c>
      <c r="G38" s="1">
        <v>293.57</v>
      </c>
      <c r="H38" s="1">
        <f t="shared" si="0"/>
        <v>0</v>
      </c>
      <c r="I38" s="7" t="s">
        <v>57</v>
      </c>
      <c r="K38" s="43" t="s">
        <v>57</v>
      </c>
      <c r="M38" s="42"/>
    </row>
    <row r="39" spans="1:11" ht="12.75">
      <c r="A39" s="2" t="s">
        <v>94</v>
      </c>
      <c r="C39" s="25">
        <f>SUM(C6:C38)</f>
        <v>13304.519999999999</v>
      </c>
      <c r="D39" s="25">
        <f>SUM(D6:D38)</f>
        <v>6658.52</v>
      </c>
      <c r="E39" s="25">
        <f>SUM(E6:E38)</f>
        <v>2232.04</v>
      </c>
      <c r="F39" s="25">
        <f>SUM(F6:F38)</f>
        <v>1763.83</v>
      </c>
      <c r="G39" s="25">
        <f>SUM(G6:G38)</f>
        <v>2650.1300000000006</v>
      </c>
      <c r="I39" s="25">
        <f>SUM(D39:H39)</f>
        <v>13304.520000000002</v>
      </c>
      <c r="J39" s="3"/>
      <c r="K39" s="9">
        <f>+C39-I39</f>
        <v>0</v>
      </c>
    </row>
    <row r="40" spans="1:10" ht="12.75">
      <c r="A40" s="2"/>
      <c r="C40" s="27"/>
      <c r="D40" s="27"/>
      <c r="E40" s="27"/>
      <c r="F40" s="27"/>
      <c r="G40" s="27"/>
      <c r="I40" s="27"/>
      <c r="J40" s="3"/>
    </row>
    <row r="41" spans="1:14" s="21" customFormat="1" ht="12.75">
      <c r="A41" s="40" t="s">
        <v>28</v>
      </c>
      <c r="B41" s="13"/>
      <c r="C41" s="14"/>
      <c r="D41" s="14"/>
      <c r="E41" s="14"/>
      <c r="F41" s="14"/>
      <c r="G41" s="15"/>
      <c r="H41" s="14"/>
      <c r="I41" s="15"/>
      <c r="J41" s="14"/>
      <c r="K41" s="16"/>
      <c r="L41" s="14"/>
      <c r="M41" s="14"/>
      <c r="N41" s="14"/>
    </row>
    <row r="43" spans="1:13" ht="12.75">
      <c r="A43" s="1" t="s">
        <v>24</v>
      </c>
      <c r="C43" s="7">
        <f>1046.75+19.09</f>
        <v>1065.84</v>
      </c>
      <c r="E43" s="1" t="s">
        <v>12</v>
      </c>
      <c r="F43" s="7"/>
      <c r="G43" s="7"/>
      <c r="H43" s="7"/>
      <c r="J43" s="7"/>
      <c r="K43" s="7"/>
      <c r="L43" s="7"/>
      <c r="M43" s="7"/>
    </row>
    <row r="44" spans="1:13" ht="12.75">
      <c r="A44" s="1" t="s">
        <v>23</v>
      </c>
      <c r="C44" s="21">
        <v>3086.75</v>
      </c>
      <c r="E44" s="7" t="s">
        <v>38</v>
      </c>
      <c r="L44" s="7"/>
      <c r="M44" s="7"/>
    </row>
    <row r="45" spans="1:13" ht="12.75">
      <c r="A45" s="1" t="s">
        <v>13</v>
      </c>
      <c r="C45" s="1">
        <v>237.5</v>
      </c>
      <c r="E45" s="1" t="s">
        <v>14</v>
      </c>
      <c r="G45" s="7"/>
      <c r="H45" s="7"/>
      <c r="J45" s="7"/>
      <c r="K45" s="7"/>
      <c r="L45" s="7"/>
      <c r="M45" s="7"/>
    </row>
    <row r="46" spans="1:13" ht="12.75">
      <c r="A46" s="1" t="s">
        <v>15</v>
      </c>
      <c r="C46" s="1">
        <f>14459.72-20-237.5</f>
        <v>14202.22</v>
      </c>
      <c r="E46" s="1" t="s">
        <v>16</v>
      </c>
      <c r="G46" s="7"/>
      <c r="H46" s="7"/>
      <c r="J46" s="7"/>
      <c r="K46" s="7"/>
      <c r="L46" s="7"/>
      <c r="M46" s="7"/>
    </row>
    <row r="47" spans="1:13" ht="12.75">
      <c r="A47" s="7" t="s">
        <v>21</v>
      </c>
      <c r="E47" s="7"/>
      <c r="G47" s="7"/>
      <c r="H47" s="7"/>
      <c r="J47" s="7"/>
      <c r="K47" s="7"/>
      <c r="L47" s="7"/>
      <c r="M47" s="7"/>
    </row>
    <row r="48" spans="1:14" ht="12.75">
      <c r="A48" s="7" t="s">
        <v>63</v>
      </c>
      <c r="E48" s="36"/>
      <c r="G48" s="7"/>
      <c r="H48" s="7"/>
      <c r="J48" s="7"/>
      <c r="K48" s="7"/>
      <c r="L48" s="7"/>
      <c r="M48" s="7"/>
      <c r="N48" s="7" t="s">
        <v>71</v>
      </c>
    </row>
    <row r="49" spans="1:14" ht="12.75">
      <c r="A49" s="7" t="s">
        <v>101</v>
      </c>
      <c r="E49" s="36"/>
      <c r="G49" s="7"/>
      <c r="H49" s="7"/>
      <c r="J49" s="7"/>
      <c r="K49" s="7"/>
      <c r="L49" s="7"/>
      <c r="M49" s="7"/>
      <c r="N49" s="7"/>
    </row>
    <row r="50" spans="1:13" ht="12.75">
      <c r="A50" s="7" t="s">
        <v>40</v>
      </c>
      <c r="E50" s="7"/>
      <c r="G50" s="7"/>
      <c r="H50" s="7"/>
      <c r="J50" s="7"/>
      <c r="K50" s="7" t="s">
        <v>58</v>
      </c>
      <c r="L50" s="7"/>
      <c r="M50" s="7"/>
    </row>
    <row r="51" spans="1:13" ht="12.75">
      <c r="A51" s="7" t="s">
        <v>41</v>
      </c>
      <c r="E51" s="7"/>
      <c r="G51" s="7"/>
      <c r="H51" s="7"/>
      <c r="J51" s="7"/>
      <c r="K51" s="7"/>
      <c r="L51" s="7"/>
      <c r="M51" s="7"/>
    </row>
    <row r="52" spans="1:13" ht="12.75">
      <c r="A52" s="7" t="s">
        <v>119</v>
      </c>
      <c r="E52" s="7"/>
      <c r="H52" s="7"/>
      <c r="J52" s="7"/>
      <c r="K52" s="7"/>
      <c r="L52" s="7"/>
      <c r="M52" s="7"/>
    </row>
    <row r="53" spans="1:17" ht="12.75">
      <c r="A53" s="7" t="s">
        <v>20</v>
      </c>
      <c r="E53" s="22"/>
      <c r="G53" s="7"/>
      <c r="H53" s="7"/>
      <c r="J53" s="7"/>
      <c r="K53" s="7"/>
      <c r="L53" s="7"/>
      <c r="M53" s="7"/>
      <c r="Q53" s="7" t="s">
        <v>71</v>
      </c>
    </row>
    <row r="54" spans="1:13" ht="12.75">
      <c r="A54" s="7" t="s">
        <v>74</v>
      </c>
      <c r="C54" s="1">
        <v>20</v>
      </c>
      <c r="E54" s="22" t="s">
        <v>151</v>
      </c>
      <c r="G54" s="7"/>
      <c r="H54" s="7"/>
      <c r="J54" s="7"/>
      <c r="K54" s="7"/>
      <c r="L54" s="7"/>
      <c r="M54" s="7"/>
    </row>
    <row r="55" spans="1:13" ht="12.75">
      <c r="A55" s="7" t="s">
        <v>75</v>
      </c>
      <c r="E55" s="7"/>
      <c r="G55" s="7"/>
      <c r="H55" s="7"/>
      <c r="J55" s="7"/>
      <c r="K55" s="7"/>
      <c r="L55" s="7"/>
      <c r="M55" s="7"/>
    </row>
    <row r="56" spans="1:13" ht="12.75">
      <c r="A56" s="7" t="s">
        <v>44</v>
      </c>
      <c r="E56" s="7"/>
      <c r="G56" s="7"/>
      <c r="H56" s="7"/>
      <c r="J56" s="7"/>
      <c r="K56" s="7"/>
      <c r="L56" s="7"/>
      <c r="M56" s="7"/>
    </row>
    <row r="57" spans="1:13" ht="12.75">
      <c r="A57" s="7" t="s">
        <v>42</v>
      </c>
      <c r="E57" s="7"/>
      <c r="G57" s="7"/>
      <c r="H57" s="7"/>
      <c r="J57" s="7" t="s">
        <v>71</v>
      </c>
      <c r="K57" s="7"/>
      <c r="L57" s="7"/>
      <c r="M57" s="7"/>
    </row>
    <row r="58" spans="1:13" ht="12.75">
      <c r="A58" s="7" t="s">
        <v>45</v>
      </c>
      <c r="E58" s="7"/>
      <c r="G58" s="7"/>
      <c r="H58" s="7"/>
      <c r="J58" s="7"/>
      <c r="K58" s="7"/>
      <c r="L58" s="7"/>
      <c r="M58" s="7"/>
    </row>
    <row r="59" spans="1:13" ht="12.75">
      <c r="A59" s="7" t="s">
        <v>102</v>
      </c>
      <c r="E59" s="7"/>
      <c r="F59" s="7"/>
      <c r="G59" s="7"/>
      <c r="H59" s="7"/>
      <c r="J59" s="7"/>
      <c r="K59" s="7"/>
      <c r="L59" s="7"/>
      <c r="M59" s="7"/>
    </row>
    <row r="60" spans="1:13" ht="12.75">
      <c r="A60" s="7" t="s">
        <v>48</v>
      </c>
      <c r="E60" s="9"/>
      <c r="G60" s="7"/>
      <c r="H60" s="7"/>
      <c r="J60" s="7"/>
      <c r="K60" s="7"/>
      <c r="L60" s="7"/>
      <c r="M60" s="7"/>
    </row>
    <row r="61" spans="1:3" s="3" customFormat="1" ht="12.75">
      <c r="A61" s="2" t="s">
        <v>93</v>
      </c>
      <c r="B61" s="8"/>
      <c r="C61" s="25">
        <f>SUM(C43:C60)</f>
        <v>18612.309999999998</v>
      </c>
    </row>
    <row r="62" spans="1:3" s="3" customFormat="1" ht="12.75">
      <c r="A62" s="2"/>
      <c r="B62" s="8"/>
      <c r="C62" s="27"/>
    </row>
    <row r="63" spans="1:14" s="3" customFormat="1" ht="12.75">
      <c r="A63" s="26" t="s">
        <v>32</v>
      </c>
      <c r="B63" s="17"/>
      <c r="C63" s="28"/>
      <c r="D63" s="12"/>
      <c r="E63" s="12"/>
      <c r="F63" s="11" t="s">
        <v>33</v>
      </c>
      <c r="G63" s="12"/>
      <c r="H63" s="12"/>
      <c r="I63" s="12"/>
      <c r="J63" s="12"/>
      <c r="K63" s="12"/>
      <c r="L63" s="12"/>
      <c r="M63" s="12"/>
      <c r="N63" s="12"/>
    </row>
    <row r="64" spans="1:3" s="3" customFormat="1" ht="12.75">
      <c r="A64" s="2"/>
      <c r="B64" s="8"/>
      <c r="C64" s="27"/>
    </row>
    <row r="65" spans="1:11" s="3" customFormat="1" ht="12.75">
      <c r="A65" s="2" t="s">
        <v>92</v>
      </c>
      <c r="B65" s="8"/>
      <c r="C65" s="25">
        <f>+C64</f>
        <v>0</v>
      </c>
      <c r="F65" s="3" t="s">
        <v>104</v>
      </c>
      <c r="K65" s="25">
        <f>SUM(B65:J65)</f>
        <v>0</v>
      </c>
    </row>
    <row r="66" spans="1:13" ht="12.75">
      <c r="A66" s="2"/>
      <c r="C66" s="3"/>
      <c r="D66" s="3"/>
      <c r="E66" s="3"/>
      <c r="F66" s="3"/>
      <c r="G66" s="3"/>
      <c r="H66" s="7"/>
      <c r="I66" s="3"/>
      <c r="J66" s="3"/>
      <c r="K66" s="7"/>
      <c r="L66" s="7"/>
      <c r="M66" s="7"/>
    </row>
    <row r="67" spans="1:14" s="21" customFormat="1" ht="12.75">
      <c r="A67" s="11" t="s">
        <v>26</v>
      </c>
      <c r="B67" s="13"/>
      <c r="C67" s="14"/>
      <c r="D67" s="14"/>
      <c r="E67" s="14"/>
      <c r="F67" s="11" t="s">
        <v>27</v>
      </c>
      <c r="G67" s="15"/>
      <c r="H67" s="15"/>
      <c r="I67" s="15"/>
      <c r="J67" s="15"/>
      <c r="K67" s="15"/>
      <c r="L67" s="15"/>
      <c r="M67" s="15"/>
      <c r="N67" s="14"/>
    </row>
    <row r="68" spans="1:13" ht="12.75">
      <c r="A68" s="7"/>
      <c r="D68" s="7"/>
      <c r="F68" s="7"/>
      <c r="G68" s="7"/>
      <c r="H68" s="7"/>
      <c r="J68" s="7"/>
      <c r="K68" s="7"/>
      <c r="L68" s="7"/>
      <c r="M68" s="7"/>
    </row>
    <row r="69" spans="1:13" ht="12.75">
      <c r="A69" s="7" t="s">
        <v>152</v>
      </c>
      <c r="B69" s="5">
        <v>150</v>
      </c>
      <c r="C69" s="1">
        <v>75</v>
      </c>
      <c r="D69" s="7"/>
      <c r="E69" s="7" t="s">
        <v>155</v>
      </c>
      <c r="F69" s="7"/>
      <c r="G69" s="7"/>
      <c r="H69" s="7"/>
      <c r="J69" s="7"/>
      <c r="K69" s="7"/>
      <c r="L69" s="7"/>
      <c r="M69" s="7"/>
    </row>
    <row r="70" spans="1:13" ht="12.75">
      <c r="A70" s="7" t="s">
        <v>153</v>
      </c>
      <c r="B70" s="5">
        <v>151</v>
      </c>
      <c r="C70" s="1">
        <v>50</v>
      </c>
      <c r="D70" s="7"/>
      <c r="E70" s="7" t="s">
        <v>156</v>
      </c>
      <c r="F70" s="7"/>
      <c r="G70" s="7"/>
      <c r="H70" s="7"/>
      <c r="J70" s="7"/>
      <c r="K70" s="7"/>
      <c r="L70" s="7"/>
      <c r="M70" s="7"/>
    </row>
    <row r="71" spans="1:13" ht="12.75">
      <c r="A71" s="7" t="s">
        <v>154</v>
      </c>
      <c r="B71" s="5">
        <v>152</v>
      </c>
      <c r="C71" s="1">
        <v>25</v>
      </c>
      <c r="D71" s="7"/>
      <c r="E71" s="7" t="s">
        <v>157</v>
      </c>
      <c r="F71" s="7"/>
      <c r="G71" s="7"/>
      <c r="H71" s="7"/>
      <c r="J71" s="7"/>
      <c r="K71" s="7"/>
      <c r="L71" s="7"/>
      <c r="M71" s="7"/>
    </row>
    <row r="72" spans="1:13" ht="12.75">
      <c r="A72" s="3" t="s">
        <v>91</v>
      </c>
      <c r="B72" s="8"/>
      <c r="C72" s="25">
        <f>SUM(C69:C71)</f>
        <v>150</v>
      </c>
      <c r="D72" s="3"/>
      <c r="E72" s="3"/>
      <c r="F72" s="3" t="s">
        <v>78</v>
      </c>
      <c r="G72" s="3" t="s">
        <v>105</v>
      </c>
      <c r="H72" s="3"/>
      <c r="I72" s="3"/>
      <c r="J72" s="3"/>
      <c r="K72" s="25">
        <f>+C72</f>
        <v>150</v>
      </c>
      <c r="L72" s="7"/>
      <c r="M72" s="7"/>
    </row>
    <row r="73" spans="1:13" ht="12.75">
      <c r="A73" s="3"/>
      <c r="B73" s="8"/>
      <c r="C73" s="27"/>
      <c r="D73" s="3"/>
      <c r="E73" s="3"/>
      <c r="F73" s="3"/>
      <c r="G73" s="3"/>
      <c r="H73" s="3"/>
      <c r="I73" s="3"/>
      <c r="J73" s="3"/>
      <c r="K73" s="27"/>
      <c r="L73" s="7"/>
      <c r="M73" s="7"/>
    </row>
    <row r="74" spans="1:14" s="21" customFormat="1" ht="12.75">
      <c r="A74" s="11" t="s">
        <v>77</v>
      </c>
      <c r="B74" s="13"/>
      <c r="C74" s="14"/>
      <c r="D74" s="14"/>
      <c r="E74" s="14"/>
      <c r="F74" s="11" t="s">
        <v>80</v>
      </c>
      <c r="G74" s="15"/>
      <c r="H74" s="15"/>
      <c r="I74" s="15"/>
      <c r="J74" s="15"/>
      <c r="K74" s="15"/>
      <c r="L74" s="15"/>
      <c r="M74" s="15"/>
      <c r="N74" s="14"/>
    </row>
    <row r="75" spans="1:13" ht="12.75">
      <c r="A75" s="3"/>
      <c r="B75" s="8"/>
      <c r="C75" s="27"/>
      <c r="D75" s="3"/>
      <c r="E75" s="3"/>
      <c r="F75" s="3"/>
      <c r="G75" s="3"/>
      <c r="H75" s="3"/>
      <c r="I75" s="3"/>
      <c r="J75" s="3"/>
      <c r="K75" s="27"/>
      <c r="L75" s="7"/>
      <c r="M75" s="7"/>
    </row>
    <row r="76" spans="1:13" ht="12.75">
      <c r="A76" s="3"/>
      <c r="B76" s="8"/>
      <c r="C76" s="44"/>
      <c r="D76" s="7"/>
      <c r="E76" s="7"/>
      <c r="F76" s="7"/>
      <c r="G76" s="3"/>
      <c r="H76" s="3"/>
      <c r="I76" s="3"/>
      <c r="J76" s="3"/>
      <c r="K76" s="27"/>
      <c r="L76" s="7"/>
      <c r="M76" s="7"/>
    </row>
    <row r="77" spans="1:11" ht="12.75">
      <c r="A77" s="2" t="s">
        <v>95</v>
      </c>
      <c r="B77" s="8"/>
      <c r="C77" s="25">
        <f>SUM(C76:C76)</f>
        <v>0</v>
      </c>
      <c r="D77" s="3"/>
      <c r="E77" s="3"/>
      <c r="F77" s="3" t="s">
        <v>106</v>
      </c>
      <c r="G77" s="3"/>
      <c r="H77" s="3"/>
      <c r="I77" s="3"/>
      <c r="J77" s="3"/>
      <c r="K77" s="25">
        <f>SUM(K76:K76)</f>
        <v>0</v>
      </c>
    </row>
    <row r="78" spans="1:13" ht="12.75">
      <c r="A78" s="3"/>
      <c r="B78" s="8"/>
      <c r="C78" s="27"/>
      <c r="D78" s="3"/>
      <c r="E78" s="3"/>
      <c r="F78" s="3"/>
      <c r="G78" s="3"/>
      <c r="H78" s="3"/>
      <c r="I78" s="3"/>
      <c r="J78" s="3"/>
      <c r="K78" s="27"/>
      <c r="L78" s="7"/>
      <c r="M78" s="7"/>
    </row>
    <row r="79" spans="1:14" s="21" customFormat="1" ht="12.75">
      <c r="A79" s="11" t="s">
        <v>36</v>
      </c>
      <c r="B79" s="17"/>
      <c r="C79" s="12"/>
      <c r="D79" s="12"/>
      <c r="E79" s="12"/>
      <c r="F79" s="11" t="s">
        <v>37</v>
      </c>
      <c r="G79" s="12"/>
      <c r="H79" s="12"/>
      <c r="I79" s="12"/>
      <c r="J79" s="12"/>
      <c r="K79" s="12"/>
      <c r="L79" s="15"/>
      <c r="M79" s="15"/>
      <c r="N79" s="14"/>
    </row>
    <row r="80" spans="1:13" ht="12.75">
      <c r="A80" s="3"/>
      <c r="B80" s="8"/>
      <c r="C80" s="3"/>
      <c r="D80" s="3"/>
      <c r="E80" s="3"/>
      <c r="F80" s="3"/>
      <c r="G80" s="3"/>
      <c r="H80" s="3"/>
      <c r="I80" s="3"/>
      <c r="J80" s="3"/>
      <c r="K80" s="3"/>
      <c r="L80" s="7"/>
      <c r="M80" s="7"/>
    </row>
    <row r="81" spans="1:13" ht="12.75">
      <c r="A81" s="7" t="s">
        <v>64</v>
      </c>
      <c r="B81" s="32" t="s">
        <v>39</v>
      </c>
      <c r="C81" s="1">
        <v>1470</v>
      </c>
      <c r="D81" s="9" t="s">
        <v>65</v>
      </c>
      <c r="E81" s="9"/>
      <c r="F81" s="7" t="s">
        <v>60</v>
      </c>
      <c r="G81" s="3"/>
      <c r="H81" s="3"/>
      <c r="I81" s="3"/>
      <c r="J81" s="3"/>
      <c r="K81" s="7">
        <v>4224.93</v>
      </c>
      <c r="L81" s="7" t="s">
        <v>43</v>
      </c>
      <c r="M81" s="7"/>
    </row>
    <row r="82" spans="1:12" ht="12.75">
      <c r="A82" s="7" t="s">
        <v>11</v>
      </c>
      <c r="B82" s="31" t="s">
        <v>39</v>
      </c>
      <c r="C82" s="21">
        <v>805.4</v>
      </c>
      <c r="D82" s="9" t="s">
        <v>82</v>
      </c>
      <c r="E82" s="9"/>
      <c r="F82" s="7" t="s">
        <v>60</v>
      </c>
      <c r="K82" s="7"/>
      <c r="L82" s="7" t="s">
        <v>66</v>
      </c>
    </row>
    <row r="83" spans="1:13" ht="12.75">
      <c r="A83" s="7" t="s">
        <v>22</v>
      </c>
      <c r="B83" s="46">
        <v>1297</v>
      </c>
      <c r="C83" s="22">
        <v>66.1</v>
      </c>
      <c r="D83" s="9" t="s">
        <v>87</v>
      </c>
      <c r="F83" s="7" t="s">
        <v>107</v>
      </c>
      <c r="G83" s="3"/>
      <c r="H83" s="3"/>
      <c r="I83" s="3"/>
      <c r="J83" s="3"/>
      <c r="K83" s="7">
        <v>1056.23</v>
      </c>
      <c r="L83" s="9" t="s">
        <v>68</v>
      </c>
      <c r="M83" s="34">
        <v>0.25</v>
      </c>
    </row>
    <row r="84" spans="1:13" ht="12.75">
      <c r="A84" s="7"/>
      <c r="B84" s="46"/>
      <c r="C84" s="21"/>
      <c r="D84" s="9"/>
      <c r="F84" s="7" t="s">
        <v>59</v>
      </c>
      <c r="G84" s="3"/>
      <c r="H84" s="3"/>
      <c r="I84" s="3"/>
      <c r="J84" s="3"/>
      <c r="K84" s="7"/>
      <c r="L84" s="36" t="s">
        <v>61</v>
      </c>
      <c r="M84" s="7"/>
    </row>
    <row r="85" spans="1:12" ht="12.75">
      <c r="A85" s="7"/>
      <c r="B85" s="1"/>
      <c r="D85" s="7"/>
      <c r="F85" s="7" t="s">
        <v>60</v>
      </c>
      <c r="G85" s="3"/>
      <c r="H85" s="3"/>
      <c r="I85" s="3"/>
      <c r="J85" s="3"/>
      <c r="K85" s="1"/>
      <c r="L85" s="7" t="s">
        <v>85</v>
      </c>
    </row>
    <row r="86" spans="1:12" ht="12.75">
      <c r="A86" s="7"/>
      <c r="B86" s="10"/>
      <c r="C86" s="21"/>
      <c r="D86" s="9"/>
      <c r="F86" s="7" t="s">
        <v>90</v>
      </c>
      <c r="G86" s="3"/>
      <c r="H86" s="3"/>
      <c r="I86" s="3"/>
      <c r="J86" s="3"/>
      <c r="K86" s="1">
        <v>19.09</v>
      </c>
      <c r="L86" s="7" t="s">
        <v>112</v>
      </c>
    </row>
    <row r="87" spans="1:13" ht="12.75">
      <c r="A87" s="7"/>
      <c r="B87" s="10"/>
      <c r="F87" s="3"/>
      <c r="G87" s="3"/>
      <c r="H87" s="3"/>
      <c r="I87" s="3"/>
      <c r="J87" s="3"/>
      <c r="K87" s="3"/>
      <c r="L87" s="7"/>
      <c r="M87" s="7"/>
    </row>
    <row r="88" spans="1:11" s="3" customFormat="1" ht="12.75">
      <c r="A88" s="3" t="s">
        <v>96</v>
      </c>
      <c r="B88" s="8"/>
      <c r="C88" s="25">
        <f>SUM(C81:C86)</f>
        <v>2341.5</v>
      </c>
      <c r="F88" s="3" t="s">
        <v>86</v>
      </c>
      <c r="K88" s="25">
        <f>SUM(K81:K86)</f>
        <v>5300.25</v>
      </c>
    </row>
    <row r="89" spans="6:13" ht="12.75">
      <c r="F89" s="7"/>
      <c r="G89" s="7"/>
      <c r="H89" s="7"/>
      <c r="J89" s="7"/>
      <c r="K89" s="7"/>
      <c r="L89" s="7"/>
      <c r="M89" s="7"/>
    </row>
    <row r="90" spans="1:14" s="19" customFormat="1" ht="12.75">
      <c r="A90" s="11" t="s">
        <v>29</v>
      </c>
      <c r="B90" s="17"/>
      <c r="C90" s="12"/>
      <c r="D90" s="12"/>
      <c r="E90" s="12"/>
      <c r="F90" s="11" t="s">
        <v>30</v>
      </c>
      <c r="G90" s="12"/>
      <c r="H90" s="12"/>
      <c r="I90" s="12"/>
      <c r="J90" s="12"/>
      <c r="K90" s="12"/>
      <c r="L90" s="12"/>
      <c r="M90" s="15"/>
      <c r="N90" s="12"/>
    </row>
    <row r="91" spans="1:13" ht="12.75">
      <c r="A91" s="3"/>
      <c r="C91" s="4"/>
      <c r="D91" s="4"/>
      <c r="F91" s="7"/>
      <c r="G91" s="7"/>
      <c r="H91" s="7"/>
      <c r="J91" s="7"/>
      <c r="K91" s="7"/>
      <c r="L91" s="7"/>
      <c r="M91" s="7"/>
    </row>
    <row r="92" spans="1:13" ht="12.75">
      <c r="A92" s="7" t="s">
        <v>51</v>
      </c>
      <c r="D92" s="9"/>
      <c r="F92" s="7" t="s">
        <v>31</v>
      </c>
      <c r="G92" s="7"/>
      <c r="H92" s="7"/>
      <c r="J92" s="7"/>
      <c r="K92" s="7"/>
      <c r="L92" s="7"/>
      <c r="M92" s="7"/>
    </row>
    <row r="93" spans="1:13" ht="12.75">
      <c r="A93" s="7" t="s">
        <v>76</v>
      </c>
      <c r="D93" s="9"/>
      <c r="F93" s="7" t="s">
        <v>46</v>
      </c>
      <c r="G93" s="7"/>
      <c r="H93" s="7"/>
      <c r="J93" s="7"/>
      <c r="K93" s="7"/>
      <c r="L93" s="7"/>
      <c r="M93" s="7"/>
    </row>
    <row r="94" spans="1:13" ht="12.75">
      <c r="A94" s="7" t="s">
        <v>67</v>
      </c>
      <c r="F94" s="7" t="s">
        <v>72</v>
      </c>
      <c r="G94" s="7"/>
      <c r="H94" s="7"/>
      <c r="J94" s="7"/>
      <c r="K94" s="7"/>
      <c r="L94" s="7"/>
      <c r="M94" s="7"/>
    </row>
    <row r="95" spans="1:13" ht="12.75">
      <c r="A95" s="3"/>
      <c r="F95" s="7"/>
      <c r="G95" s="7"/>
      <c r="H95" s="7"/>
      <c r="J95" s="7"/>
      <c r="K95" s="7"/>
      <c r="L95" s="7"/>
      <c r="M95" s="7"/>
    </row>
    <row r="96" spans="1:11" s="3" customFormat="1" ht="12.75">
      <c r="A96" s="3" t="s">
        <v>97</v>
      </c>
      <c r="B96" s="8"/>
      <c r="C96" s="25">
        <f>SUM(C92+C93+C95)</f>
        <v>0</v>
      </c>
      <c r="F96" s="3" t="s">
        <v>108</v>
      </c>
      <c r="K96" s="25">
        <f>SUM(K92:K95)</f>
        <v>0</v>
      </c>
    </row>
    <row r="97" spans="1:13" ht="12.75">
      <c r="A97" s="3"/>
      <c r="F97" s="7"/>
      <c r="G97" s="7"/>
      <c r="H97" s="7"/>
      <c r="J97" s="7"/>
      <c r="K97" s="7"/>
      <c r="L97" s="7"/>
      <c r="M97" s="7"/>
    </row>
    <row r="98" spans="1:14" ht="12.75">
      <c r="A98" s="18" t="s">
        <v>130</v>
      </c>
      <c r="B98" s="13"/>
      <c r="C98" s="14"/>
      <c r="D98" s="14"/>
      <c r="E98" s="14"/>
      <c r="F98" s="14"/>
      <c r="G98" s="15"/>
      <c r="H98" s="15"/>
      <c r="I98" s="15"/>
      <c r="J98" s="15"/>
      <c r="K98" s="15"/>
      <c r="L98" s="15"/>
      <c r="M98" s="15"/>
      <c r="N98" s="14"/>
    </row>
    <row r="99" spans="7:13" ht="12.75">
      <c r="G99" s="7"/>
      <c r="H99" s="7"/>
      <c r="J99" s="7"/>
      <c r="K99" s="7"/>
      <c r="L99" s="7"/>
      <c r="M99" s="7"/>
    </row>
    <row r="100" spans="1:13" ht="12.75">
      <c r="A100" s="1" t="s">
        <v>17</v>
      </c>
      <c r="C100" s="21">
        <v>90984.91</v>
      </c>
      <c r="E100" s="7" t="s">
        <v>69</v>
      </c>
      <c r="G100" s="7">
        <v>31023.87</v>
      </c>
      <c r="H100" s="37"/>
      <c r="I100" s="7" t="s">
        <v>70</v>
      </c>
      <c r="J100" s="7"/>
      <c r="K100" s="7"/>
      <c r="L100" s="7"/>
      <c r="M100" s="7"/>
    </row>
    <row r="101" spans="1:13" ht="12.75">
      <c r="A101" s="7" t="s">
        <v>34</v>
      </c>
      <c r="C101" s="21">
        <v>0</v>
      </c>
      <c r="G101" s="7"/>
      <c r="H101" s="7"/>
      <c r="J101" s="7"/>
      <c r="K101" s="7"/>
      <c r="L101" s="7"/>
      <c r="M101" s="7"/>
    </row>
    <row r="102" spans="1:13" ht="12.75">
      <c r="A102" s="1" t="s">
        <v>18</v>
      </c>
      <c r="C102" s="21">
        <v>927.51</v>
      </c>
      <c r="G102" s="7"/>
      <c r="H102" s="7"/>
      <c r="J102" s="7"/>
      <c r="K102" s="7"/>
      <c r="L102" s="7"/>
      <c r="M102" s="7"/>
    </row>
    <row r="103" spans="1:13" ht="12.75">
      <c r="A103" s="7" t="s">
        <v>79</v>
      </c>
      <c r="C103" s="22">
        <v>14834.8</v>
      </c>
      <c r="G103" s="7"/>
      <c r="H103" s="7"/>
      <c r="J103" s="7"/>
      <c r="K103" s="7"/>
      <c r="L103" s="7"/>
      <c r="M103" s="7"/>
    </row>
    <row r="104" spans="1:13" ht="12.75">
      <c r="A104" s="7" t="s">
        <v>35</v>
      </c>
      <c r="C104" s="21">
        <v>80200.38</v>
      </c>
      <c r="G104" s="7"/>
      <c r="H104" s="7"/>
      <c r="J104" s="7"/>
      <c r="K104" s="7"/>
      <c r="L104" s="7"/>
      <c r="M104" s="7"/>
    </row>
    <row r="105" spans="1:5" ht="15" customHeight="1">
      <c r="A105" s="1" t="s">
        <v>19</v>
      </c>
      <c r="C105" s="1">
        <v>70992.17</v>
      </c>
      <c r="E105" s="7" t="s">
        <v>71</v>
      </c>
    </row>
    <row r="107" spans="1:3" ht="12.75">
      <c r="A107" s="3" t="s">
        <v>62</v>
      </c>
      <c r="C107" s="38">
        <f>SUM(C100:C106)</f>
        <v>257939.77000000002</v>
      </c>
    </row>
    <row r="108" ht="12.75">
      <c r="E108" s="7"/>
    </row>
  </sheetData>
  <sheetProtection/>
  <printOptions gridLines="1"/>
  <pageMargins left="0.25" right="0.25" top="0.25" bottom="0.25" header="0.3" footer="0"/>
  <pageSetup fitToHeight="1" fitToWidth="1" horizontalDpi="600" verticalDpi="600" orientation="portrait" scale="53" r:id="rId1"/>
  <headerFooter alignWithMargins="0">
    <oddHeader>&amp;C&amp;"Arial,Bold"&amp;14VILLAGE OF DUNCAN MONTHLY RECAP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6" sqref="D16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:H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Duncan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</dc:creator>
  <cp:keywords/>
  <dc:description/>
  <cp:lastModifiedBy>Village of Duncan</cp:lastModifiedBy>
  <cp:lastPrinted>2018-01-09T01:26:03Z</cp:lastPrinted>
  <dcterms:created xsi:type="dcterms:W3CDTF">2007-07-31T03:53:59Z</dcterms:created>
  <dcterms:modified xsi:type="dcterms:W3CDTF">2018-01-09T02:29:08Z</dcterms:modified>
  <cp:category/>
  <cp:version/>
  <cp:contentType/>
  <cp:contentStatus/>
</cp:coreProperties>
</file>