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20" windowWidth="28680" windowHeight="106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'Sheet1'!$A$1:$K$102</definedName>
  </definedNames>
  <calcPr fullCalcOnLoad="1"/>
</workbook>
</file>

<file path=xl/sharedStrings.xml><?xml version="1.0" encoding="utf-8"?>
<sst xmlns="http://schemas.openxmlformats.org/spreadsheetml/2006/main" count="201" uniqueCount="156">
  <si>
    <t>PAYEE</t>
  </si>
  <si>
    <t>CK #</t>
  </si>
  <si>
    <t>AMOUNT</t>
  </si>
  <si>
    <t>GENERAL</t>
  </si>
  <si>
    <t>SEWER</t>
  </si>
  <si>
    <t>STREET</t>
  </si>
  <si>
    <t>WATER</t>
  </si>
  <si>
    <t>DESCRIPTION</t>
  </si>
  <si>
    <t>MEMO</t>
  </si>
  <si>
    <t>Frontier</t>
  </si>
  <si>
    <t>Electricity</t>
  </si>
  <si>
    <t>Loup Power District</t>
  </si>
  <si>
    <t>Taxes</t>
  </si>
  <si>
    <t>USPS</t>
  </si>
  <si>
    <t>Rent</t>
  </si>
  <si>
    <t>Water &amp; Sewer Deposits</t>
  </si>
  <si>
    <t>Received on Acct</t>
  </si>
  <si>
    <t>FNB General Account</t>
  </si>
  <si>
    <t>FNB Lottery Account</t>
  </si>
  <si>
    <t>FNB Savings Account</t>
  </si>
  <si>
    <t>Paving Assessment</t>
  </si>
  <si>
    <t>Miscellaneous</t>
  </si>
  <si>
    <t>Advertising-Web Site</t>
  </si>
  <si>
    <t>AJ's C Store</t>
  </si>
  <si>
    <t xml:space="preserve">State of Nebraska   - ACH Deposit </t>
  </si>
  <si>
    <t>Platte Co Treasurer - ACH Deposit</t>
  </si>
  <si>
    <t>General Account</t>
  </si>
  <si>
    <t>Lottery Account</t>
  </si>
  <si>
    <t>Lottery Account Receipts</t>
  </si>
  <si>
    <t>General Account Receipts</t>
  </si>
  <si>
    <t xml:space="preserve"> Savings Account</t>
  </si>
  <si>
    <t>Savings Account Receipts</t>
  </si>
  <si>
    <t>Deposit - Interest</t>
  </si>
  <si>
    <t>Emergency Management Account</t>
  </si>
  <si>
    <t>Emergency Management Account Receipts</t>
  </si>
  <si>
    <t>FNB Emergency Management Account</t>
  </si>
  <si>
    <t xml:space="preserve">FNB Street Funds Account </t>
  </si>
  <si>
    <t>Street Funds Account</t>
  </si>
  <si>
    <t>Street Funds Account Receipts</t>
  </si>
  <si>
    <t>Sales Tax</t>
  </si>
  <si>
    <t>ACH</t>
  </si>
  <si>
    <t>Licenses-Liquor</t>
  </si>
  <si>
    <t>Licenses-Tobacco</t>
  </si>
  <si>
    <t>Reimbursement-Insurance</t>
  </si>
  <si>
    <t>Reimbursement-Mowing</t>
  </si>
  <si>
    <t>Hwy Allocation</t>
  </si>
  <si>
    <t>Permits - Vendor</t>
  </si>
  <si>
    <t>Transfer From - Savings</t>
  </si>
  <si>
    <t>Deposit - Loup Rebate</t>
  </si>
  <si>
    <t>Payroll - Federal</t>
  </si>
  <si>
    <t>Returned Check</t>
  </si>
  <si>
    <t>Nebraska Department of Revenue</t>
  </si>
  <si>
    <t>David Paczosa</t>
  </si>
  <si>
    <t>Transfer To - General Acct</t>
  </si>
  <si>
    <t>Cornhusker Public Power District</t>
  </si>
  <si>
    <t>Payroll</t>
  </si>
  <si>
    <t>Phones</t>
  </si>
  <si>
    <t>US Cellular</t>
  </si>
  <si>
    <t>Service</t>
  </si>
  <si>
    <t>Salary</t>
  </si>
  <si>
    <t xml:space="preserve">   </t>
  </si>
  <si>
    <t>State of Nebraska ACH Deposit-Grant Funds</t>
  </si>
  <si>
    <t>State of Nebraska ACH Deposit-Hwy Alloc</t>
  </si>
  <si>
    <t>CDBG-13PW005</t>
  </si>
  <si>
    <t>Total Funds - All Accounts</t>
  </si>
  <si>
    <t>Grant Money Received - ACH Deposit</t>
  </si>
  <si>
    <t>Loan Payment</t>
  </si>
  <si>
    <t>Street Project</t>
  </si>
  <si>
    <t>Street Superintendent Incentive</t>
  </si>
  <si>
    <t>Transfer To - Street Acct</t>
  </si>
  <si>
    <t>(25% Match)</t>
  </si>
  <si>
    <t>FNB Steet Project Loan</t>
  </si>
  <si>
    <t>Balance Remaining</t>
  </si>
  <si>
    <t xml:space="preserve"> </t>
  </si>
  <si>
    <t>Deposit - EMC Insurance</t>
  </si>
  <si>
    <t>Marianna Evans</t>
  </si>
  <si>
    <t>Permits - Zoning</t>
  </si>
  <si>
    <t>Permits - Water</t>
  </si>
  <si>
    <t>Transfer To - Parks &amp; Rec Acct</t>
  </si>
  <si>
    <t>Parks &amp; Rec Account</t>
  </si>
  <si>
    <t>TOTAL LOTTERY</t>
  </si>
  <si>
    <t>FNB Parks &amp; Rec Account</t>
  </si>
  <si>
    <t>Parks &amp; Rec Account Receipts</t>
  </si>
  <si>
    <t>First Natl Bank-Omaha/Credit Card</t>
  </si>
  <si>
    <t xml:space="preserve">Electricity </t>
  </si>
  <si>
    <t>EMC Insurance</t>
  </si>
  <si>
    <t>Insurance</t>
  </si>
  <si>
    <t>Forfeited Funds</t>
  </si>
  <si>
    <t>Fuel</t>
  </si>
  <si>
    <t>Menards</t>
  </si>
  <si>
    <t>TOTAL STREET ACCT APRIL RECEIPTS</t>
  </si>
  <si>
    <t>Nebr. Public Health Environmental Lab</t>
  </si>
  <si>
    <t xml:space="preserve">May 25% Match - Withheld </t>
  </si>
  <si>
    <t>Fuel-Pickup</t>
  </si>
  <si>
    <t>Stephanie Laska</t>
  </si>
  <si>
    <r>
      <t>Transfer to Street Account</t>
    </r>
    <r>
      <rPr>
        <b/>
        <sz val="10"/>
        <rFont val="Arial"/>
        <family val="2"/>
      </rPr>
      <t xml:space="preserve"> </t>
    </r>
  </si>
  <si>
    <t>Platte County Treas</t>
  </si>
  <si>
    <t>TOTAL LOTTERY ACCT BILLS</t>
  </si>
  <si>
    <t>TOTAL EMER MGMT A/C BILLS</t>
  </si>
  <si>
    <t>TOTAL GEN ACCT RECEIPTS</t>
  </si>
  <si>
    <t xml:space="preserve">TOTAL GENERAL ACCT </t>
  </si>
  <si>
    <t>TOTAL PARKS &amp; REC A/C BILLS</t>
  </si>
  <si>
    <t>TOTAL STREET ACCT BILLS</t>
  </si>
  <si>
    <t>TOTAL SAV ACCT -DISBURSED</t>
  </si>
  <si>
    <t>TRNSFR</t>
  </si>
  <si>
    <t>Repairs</t>
  </si>
  <si>
    <t>Don Reeves</t>
  </si>
  <si>
    <t>Ace Hardware</t>
  </si>
  <si>
    <t>Loup Rebate</t>
  </si>
  <si>
    <t>IRS - Quarterly Tax Deposit</t>
  </si>
  <si>
    <t>testing</t>
  </si>
  <si>
    <t>Bomgaars</t>
  </si>
  <si>
    <t>supplies</t>
  </si>
  <si>
    <t>Fine - Zoning</t>
  </si>
  <si>
    <t>Supplies</t>
  </si>
  <si>
    <t>JEO</t>
  </si>
  <si>
    <t>Zoning Application</t>
  </si>
  <si>
    <t>December 2016 BILLS-PAID January 2017</t>
  </si>
  <si>
    <t>December RECAP</t>
  </si>
  <si>
    <t>Pay for lighting contest</t>
  </si>
  <si>
    <t>Conditional Use Permit</t>
  </si>
  <si>
    <t>Coria Returned Check; charge fee paid cash</t>
  </si>
  <si>
    <t>NE Unemployment</t>
  </si>
  <si>
    <t>NE Unemployment Tax</t>
  </si>
  <si>
    <t>Postage, website, Stateline Trailers (trailer downpayment $500)</t>
  </si>
  <si>
    <t>Sipple, Hansen, Emerson, Schumacher, &amp; Klutman</t>
  </si>
  <si>
    <t>Services</t>
  </si>
  <si>
    <t>2.34 hrs of time : DEQ complaint, correspondence, Village Code review; Burn Ordinance Violation</t>
  </si>
  <si>
    <t>Eakes Office Solutions</t>
  </si>
  <si>
    <t>office supplies</t>
  </si>
  <si>
    <t>Nationwide</t>
  </si>
  <si>
    <t>Bond for Stephanie</t>
  </si>
  <si>
    <t>Nebraska Sweeping Inc.</t>
  </si>
  <si>
    <t>One Call Concepts</t>
  </si>
  <si>
    <t>Locates for Oct-Dec</t>
  </si>
  <si>
    <t>Duncan Road Program</t>
  </si>
  <si>
    <t>nuts, bolts, screws, first aid kit</t>
  </si>
  <si>
    <t>bracket mount, ball for trailer</t>
  </si>
  <si>
    <t>Stateline Trailers</t>
  </si>
  <si>
    <t>Equipment</t>
  </si>
  <si>
    <t>Dump Trailer</t>
  </si>
  <si>
    <t>BANK BALANCES December 31, 2016</t>
  </si>
  <si>
    <t>TOTAL EMER MGMT A/C  RECEIPTS</t>
  </si>
  <si>
    <t>TERY ACCT RECEIPTS</t>
  </si>
  <si>
    <t>TOTAL PARKS &amp; REC A/C RECEIPTS</t>
  </si>
  <si>
    <t xml:space="preserve">Transfer From General Account </t>
  </si>
  <si>
    <t>TOTAL SAV ACCT RECEIPTS</t>
  </si>
  <si>
    <t>Harold Ksiazek</t>
  </si>
  <si>
    <t>1st Place Holiday Lighting Contest</t>
  </si>
  <si>
    <t>Mark Schacher</t>
  </si>
  <si>
    <t>Misc</t>
  </si>
  <si>
    <t>2nd Place Holiday Lighting Contest</t>
  </si>
  <si>
    <t>3rd Place Holiday Lighting Contest</t>
  </si>
  <si>
    <t>Greg Brauner</t>
  </si>
  <si>
    <t>street cleaning</t>
  </si>
  <si>
    <t>HOLD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</si>
</sst>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_(* #,##0.0_);_(* \(#,##0.0\);_(* &quot;-&quot;??_);_(@_)"/>
    <numFmt numFmtId="171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10" xfId="0" applyNumberFormat="1" applyFont="1" applyBorder="1" applyAlignment="1">
      <alignment/>
    </xf>
    <xf numFmtId="4" fontId="4" fillId="33" borderId="0" xfId="0" applyNumberFormat="1" applyFont="1" applyFill="1" applyAlignment="1">
      <alignment horizontal="left"/>
    </xf>
    <xf numFmtId="4" fontId="2" fillId="0" borderId="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4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0" fillId="0" borderId="0" xfId="0" applyNumberFormat="1" applyAlignment="1" quotePrefix="1">
      <alignment/>
    </xf>
    <xf numFmtId="0" fontId="6" fillId="0" borderId="0" xfId="0" applyFont="1" applyAlignment="1">
      <alignment vertic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2" fillId="0" borderId="11" xfId="0" applyNumberFormat="1" applyFont="1" applyBorder="1" applyAlignment="1">
      <alignment/>
    </xf>
    <xf numFmtId="4" fontId="46" fillId="33" borderId="0" xfId="0" applyNumberFormat="1" applyFont="1" applyFill="1" applyAlignment="1">
      <alignment/>
    </xf>
    <xf numFmtId="4" fontId="46" fillId="33" borderId="0" xfId="0" applyNumberFormat="1" applyFont="1" applyFill="1" applyAlignment="1">
      <alignment horizontal="left"/>
    </xf>
    <xf numFmtId="4" fontId="2" fillId="34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tabSelected="1" zoomScalePageLayoutView="90" workbookViewId="0" topLeftCell="A1">
      <pane ySplit="5" topLeftCell="A48" activePane="bottomLeft" state="frozen"/>
      <selection pane="topLeft" activeCell="A1" sqref="A1"/>
      <selection pane="bottomLeft" activeCell="J31" sqref="J31"/>
    </sheetView>
  </sheetViews>
  <sheetFormatPr defaultColWidth="9.140625" defaultRowHeight="12.75"/>
  <cols>
    <col min="1" max="1" width="32.28125" style="1" customWidth="1"/>
    <col min="2" max="2" width="8.28125" style="5" customWidth="1"/>
    <col min="3" max="7" width="10.7109375" style="1" customWidth="1"/>
    <col min="8" max="8" width="9.57421875" style="1" customWidth="1"/>
    <col min="9" max="9" width="15.7109375" style="7" customWidth="1"/>
    <col min="10" max="10" width="6.00390625" style="1" bestFit="1" customWidth="1"/>
    <col min="11" max="11" width="56.57421875" style="9" bestFit="1" customWidth="1"/>
    <col min="12" max="12" width="27.28125" style="1" bestFit="1" customWidth="1"/>
    <col min="13" max="13" width="9.140625" style="1" customWidth="1"/>
    <col min="14" max="14" width="26.8515625" style="1" customWidth="1"/>
    <col min="15" max="18" width="9.140625" style="1" hidden="1" customWidth="1"/>
    <col min="19" max="16384" width="9.140625" style="1" customWidth="1"/>
  </cols>
  <sheetData>
    <row r="1" spans="1:11" ht="12.75">
      <c r="A1" s="29" t="s">
        <v>117</v>
      </c>
      <c r="B1" s="30"/>
      <c r="C1" s="21"/>
      <c r="K1" s="42" t="s">
        <v>118</v>
      </c>
    </row>
    <row r="2" ht="12.75">
      <c r="A2" s="2"/>
    </row>
    <row r="3" spans="1:14" s="21" customFormat="1" ht="12.75">
      <c r="A3" s="40" t="s">
        <v>26</v>
      </c>
      <c r="B3" s="13"/>
      <c r="C3" s="14"/>
      <c r="D3" s="14"/>
      <c r="E3" s="14"/>
      <c r="F3" s="14"/>
      <c r="G3" s="14"/>
      <c r="H3" s="14"/>
      <c r="I3" s="15"/>
      <c r="J3" s="14"/>
      <c r="K3" s="16"/>
      <c r="L3" s="14"/>
      <c r="M3" s="14"/>
      <c r="N3" s="14"/>
    </row>
    <row r="4" spans="1:11" s="21" customFormat="1" ht="12.75">
      <c r="A4" s="24"/>
      <c r="B4" s="20"/>
      <c r="I4" s="22"/>
      <c r="K4" s="23"/>
    </row>
    <row r="5" spans="1:18" ht="15">
      <c r="A5" s="2" t="s">
        <v>0</v>
      </c>
      <c r="B5" s="6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I5" s="2" t="s">
        <v>7</v>
      </c>
      <c r="J5" s="2"/>
      <c r="K5" s="2" t="s">
        <v>8</v>
      </c>
      <c r="R5" s="36"/>
    </row>
    <row r="6" spans="1:18" s="7" customFormat="1" ht="15">
      <c r="A6" s="33" t="s">
        <v>95</v>
      </c>
      <c r="B6" s="32" t="s">
        <v>104</v>
      </c>
      <c r="C6" s="31">
        <v>1205.36</v>
      </c>
      <c r="D6" s="31">
        <v>1205.36</v>
      </c>
      <c r="E6" s="31"/>
      <c r="F6" s="31"/>
      <c r="G6" s="31"/>
      <c r="H6" s="1">
        <f>+C6-SUM(D6:G6)</f>
        <v>0</v>
      </c>
      <c r="I6" s="33" t="s">
        <v>45</v>
      </c>
      <c r="J6" s="33"/>
      <c r="K6" s="33" t="s">
        <v>92</v>
      </c>
      <c r="R6" s="36"/>
    </row>
    <row r="7" spans="1:18" s="7" customFormat="1" ht="15">
      <c r="A7" s="33" t="s">
        <v>109</v>
      </c>
      <c r="B7" s="32" t="s">
        <v>40</v>
      </c>
      <c r="C7" s="22">
        <v>1615.68</v>
      </c>
      <c r="D7" s="22">
        <v>1615.68</v>
      </c>
      <c r="E7" s="31"/>
      <c r="F7" s="31"/>
      <c r="G7" s="31"/>
      <c r="H7" s="1">
        <f>+C7-SUM(D7:G7)</f>
        <v>0</v>
      </c>
      <c r="I7" s="33" t="s">
        <v>12</v>
      </c>
      <c r="J7" s="33"/>
      <c r="K7" s="33" t="s">
        <v>49</v>
      </c>
      <c r="R7" s="36"/>
    </row>
    <row r="8" spans="1:18" s="7" customFormat="1" ht="15">
      <c r="A8" s="33" t="s">
        <v>51</v>
      </c>
      <c r="B8" s="32" t="s">
        <v>40</v>
      </c>
      <c r="C8" s="22">
        <v>531.29</v>
      </c>
      <c r="D8" s="22">
        <v>531.29</v>
      </c>
      <c r="E8" s="31"/>
      <c r="F8" s="31"/>
      <c r="G8" s="31"/>
      <c r="H8" s="1">
        <f>+C8-SUM(D8:G8)</f>
        <v>0</v>
      </c>
      <c r="I8" s="33" t="s">
        <v>12</v>
      </c>
      <c r="J8" s="33"/>
      <c r="K8" s="33" t="s">
        <v>39</v>
      </c>
      <c r="R8" s="36"/>
    </row>
    <row r="9" spans="1:18" s="7" customFormat="1" ht="15">
      <c r="A9" s="33" t="s">
        <v>122</v>
      </c>
      <c r="B9" s="32" t="s">
        <v>40</v>
      </c>
      <c r="C9" s="22">
        <v>66.04</v>
      </c>
      <c r="D9" s="22">
        <v>66.04</v>
      </c>
      <c r="E9" s="31"/>
      <c r="F9" s="31"/>
      <c r="G9" s="31"/>
      <c r="H9" s="1">
        <f>+C9-SUM(D9:G9)</f>
        <v>0</v>
      </c>
      <c r="I9" s="33" t="s">
        <v>12</v>
      </c>
      <c r="J9" s="33"/>
      <c r="K9" s="33" t="s">
        <v>123</v>
      </c>
      <c r="R9" s="36"/>
    </row>
    <row r="10" spans="1:18" ht="15">
      <c r="A10" s="7" t="s">
        <v>11</v>
      </c>
      <c r="B10" s="32" t="s">
        <v>40</v>
      </c>
      <c r="C10" s="22">
        <v>1159.43</v>
      </c>
      <c r="D10" s="1">
        <f>590.59+25+45</f>
        <v>660.59</v>
      </c>
      <c r="E10" s="1">
        <v>37.16</v>
      </c>
      <c r="G10" s="1">
        <f>67.85+75.18+87.26+231.39</f>
        <v>461.68</v>
      </c>
      <c r="H10" s="1">
        <f>+C10-SUM(D10:G10)</f>
        <v>0</v>
      </c>
      <c r="I10" s="7" t="s">
        <v>58</v>
      </c>
      <c r="K10" s="7" t="s">
        <v>10</v>
      </c>
      <c r="L10" s="7"/>
      <c r="R10" s="36"/>
    </row>
    <row r="11" spans="1:18" ht="15">
      <c r="A11" s="22" t="s">
        <v>147</v>
      </c>
      <c r="B11" s="32">
        <v>18559</v>
      </c>
      <c r="C11" s="7">
        <v>75</v>
      </c>
      <c r="D11" s="1">
        <v>75</v>
      </c>
      <c r="H11" s="1">
        <f>+C11-SUM(D11:G11)</f>
        <v>0</v>
      </c>
      <c r="I11" s="7" t="s">
        <v>150</v>
      </c>
      <c r="K11" s="7" t="s">
        <v>148</v>
      </c>
      <c r="L11" s="7"/>
      <c r="R11" s="36"/>
    </row>
    <row r="12" spans="1:18" ht="15">
      <c r="A12" s="7" t="s">
        <v>149</v>
      </c>
      <c r="B12" s="32">
        <v>18560</v>
      </c>
      <c r="C12" s="21">
        <v>50</v>
      </c>
      <c r="D12" s="21">
        <v>50</v>
      </c>
      <c r="E12" s="21"/>
      <c r="F12" s="21"/>
      <c r="H12" s="1">
        <f>+C12-SUM(D12:G12)</f>
        <v>0</v>
      </c>
      <c r="I12" s="7" t="s">
        <v>150</v>
      </c>
      <c r="K12" s="7" t="s">
        <v>151</v>
      </c>
      <c r="R12" s="36"/>
    </row>
    <row r="13" spans="1:18" ht="15">
      <c r="A13" s="7" t="s">
        <v>153</v>
      </c>
      <c r="B13" s="32">
        <v>18561</v>
      </c>
      <c r="C13" s="21">
        <v>25</v>
      </c>
      <c r="D13" s="21">
        <v>25</v>
      </c>
      <c r="E13" s="21"/>
      <c r="F13" s="21"/>
      <c r="H13" s="1">
        <f>+C13-SUM(D13:G13)</f>
        <v>0</v>
      </c>
      <c r="I13" s="7" t="s">
        <v>150</v>
      </c>
      <c r="K13" s="7" t="s">
        <v>152</v>
      </c>
      <c r="R13" s="36"/>
    </row>
    <row r="14" spans="1:18" ht="15">
      <c r="A14" s="22" t="s">
        <v>75</v>
      </c>
      <c r="B14" s="32">
        <v>18566</v>
      </c>
      <c r="C14" s="22">
        <v>678.22</v>
      </c>
      <c r="D14" s="1">
        <v>169.56</v>
      </c>
      <c r="E14" s="1">
        <v>169.56</v>
      </c>
      <c r="F14" s="1">
        <v>169.55</v>
      </c>
      <c r="G14" s="1">
        <v>169.55</v>
      </c>
      <c r="H14" s="1">
        <f>+C14-SUM(D14:G14)</f>
        <v>0</v>
      </c>
      <c r="I14" s="7" t="s">
        <v>55</v>
      </c>
      <c r="K14" s="7" t="s">
        <v>55</v>
      </c>
      <c r="R14" s="36"/>
    </row>
    <row r="15" spans="1:18" ht="15">
      <c r="A15" s="7" t="s">
        <v>52</v>
      </c>
      <c r="B15" s="32">
        <v>18567</v>
      </c>
      <c r="C15" s="7">
        <v>74.38</v>
      </c>
      <c r="D15" s="1">
        <v>18.6</v>
      </c>
      <c r="E15" s="1">
        <v>18.6</v>
      </c>
      <c r="F15" s="1">
        <v>18.59</v>
      </c>
      <c r="G15" s="1">
        <v>18.59</v>
      </c>
      <c r="H15" s="1">
        <f>+C15-SUM(D15:G15)</f>
        <v>0</v>
      </c>
      <c r="I15" s="7" t="s">
        <v>55</v>
      </c>
      <c r="K15" s="7" t="s">
        <v>55</v>
      </c>
      <c r="R15" s="36"/>
    </row>
    <row r="16" spans="1:18" ht="15">
      <c r="A16" s="22" t="s">
        <v>94</v>
      </c>
      <c r="B16" s="32">
        <v>18568</v>
      </c>
      <c r="C16" s="7">
        <v>325.44</v>
      </c>
      <c r="D16" s="1">
        <v>81.36</v>
      </c>
      <c r="E16" s="1">
        <v>81.36</v>
      </c>
      <c r="F16" s="1">
        <v>81.36</v>
      </c>
      <c r="G16" s="1">
        <v>81.36</v>
      </c>
      <c r="H16" s="1">
        <f>+C16-SUM(D16:G16)</f>
        <v>0</v>
      </c>
      <c r="I16" s="7" t="s">
        <v>55</v>
      </c>
      <c r="K16" s="7" t="s">
        <v>55</v>
      </c>
      <c r="R16" s="36"/>
    </row>
    <row r="17" spans="1:18" ht="15">
      <c r="A17" s="7" t="s">
        <v>107</v>
      </c>
      <c r="B17" s="32">
        <v>18569</v>
      </c>
      <c r="C17" s="21">
        <v>29.79</v>
      </c>
      <c r="D17" s="21">
        <v>29.79</v>
      </c>
      <c r="E17" s="21"/>
      <c r="G17" s="21"/>
      <c r="H17" s="1">
        <f>+C17-SUM(D17:G17)</f>
        <v>0</v>
      </c>
      <c r="I17" s="7" t="s">
        <v>114</v>
      </c>
      <c r="K17" s="44" t="s">
        <v>136</v>
      </c>
      <c r="R17" s="36"/>
    </row>
    <row r="18" spans="1:18" ht="15">
      <c r="A18" s="7" t="s">
        <v>23</v>
      </c>
      <c r="B18" s="32">
        <v>18570</v>
      </c>
      <c r="C18" s="7">
        <f>18.1+22.05</f>
        <v>40.150000000000006</v>
      </c>
      <c r="D18" s="1">
        <v>18.1</v>
      </c>
      <c r="G18" s="1">
        <v>22.05</v>
      </c>
      <c r="H18" s="1">
        <f>+C18-SUM(D18:G18)</f>
        <v>0</v>
      </c>
      <c r="I18" s="7" t="s">
        <v>88</v>
      </c>
      <c r="K18" s="7" t="s">
        <v>88</v>
      </c>
      <c r="L18" s="43"/>
      <c r="M18" s="44"/>
      <c r="R18" s="36"/>
    </row>
    <row r="19" spans="1:18" ht="15">
      <c r="A19" s="22" t="s">
        <v>111</v>
      </c>
      <c r="B19" s="32">
        <v>18571</v>
      </c>
      <c r="C19" s="7">
        <v>26.96</v>
      </c>
      <c r="D19" s="1">
        <v>26.96</v>
      </c>
      <c r="H19" s="1">
        <f>+C19-SUM(D19:G19)</f>
        <v>0</v>
      </c>
      <c r="I19" s="7" t="s">
        <v>55</v>
      </c>
      <c r="K19" s="7" t="s">
        <v>137</v>
      </c>
      <c r="R19" s="36"/>
    </row>
    <row r="20" spans="1:18" ht="16.5" customHeight="1">
      <c r="A20" s="7" t="s">
        <v>54</v>
      </c>
      <c r="B20" s="32">
        <v>18572</v>
      </c>
      <c r="C20" s="7">
        <f>140.43+325.65</f>
        <v>466.08</v>
      </c>
      <c r="E20" s="1">
        <v>140.43</v>
      </c>
      <c r="G20" s="1">
        <v>325.65</v>
      </c>
      <c r="H20" s="1">
        <f>+C20-SUM(D20:G20)</f>
        <v>0</v>
      </c>
      <c r="I20" s="7" t="s">
        <v>10</v>
      </c>
      <c r="K20" s="7" t="s">
        <v>10</v>
      </c>
      <c r="N20" s="21"/>
      <c r="R20" s="36"/>
    </row>
    <row r="21" spans="1:18" ht="15">
      <c r="A21" s="7" t="s">
        <v>128</v>
      </c>
      <c r="B21" s="32">
        <v>18573</v>
      </c>
      <c r="C21" s="21">
        <v>86.68</v>
      </c>
      <c r="D21" s="21">
        <v>86.68</v>
      </c>
      <c r="E21" s="21"/>
      <c r="F21" s="21"/>
      <c r="H21" s="1">
        <f>+C21-SUM(D21:G21)</f>
        <v>0</v>
      </c>
      <c r="I21" s="7" t="s">
        <v>58</v>
      </c>
      <c r="K21" s="44" t="s">
        <v>129</v>
      </c>
      <c r="N21" s="44"/>
      <c r="R21" s="36"/>
    </row>
    <row r="22" spans="1:18" ht="15">
      <c r="A22" s="7" t="s">
        <v>85</v>
      </c>
      <c r="B22" s="32">
        <v>18574</v>
      </c>
      <c r="C22" s="22">
        <f>1027.4-250</f>
        <v>777.4000000000001</v>
      </c>
      <c r="D22" s="1">
        <v>259.13</v>
      </c>
      <c r="E22" s="1">
        <v>259.13</v>
      </c>
      <c r="G22" s="21">
        <v>259.14</v>
      </c>
      <c r="H22" s="1">
        <f>+C22-SUM(D22:G22)</f>
        <v>0</v>
      </c>
      <c r="I22" s="7" t="s">
        <v>86</v>
      </c>
      <c r="K22" s="7" t="s">
        <v>86</v>
      </c>
      <c r="L22" s="43"/>
      <c r="M22" s="43"/>
      <c r="N22" s="43"/>
      <c r="R22" s="36"/>
    </row>
    <row r="23" spans="1:18" ht="15">
      <c r="A23" s="7" t="s">
        <v>83</v>
      </c>
      <c r="B23" s="32" t="s">
        <v>40</v>
      </c>
      <c r="C23" s="22">
        <v>683</v>
      </c>
      <c r="D23" s="1">
        <v>683</v>
      </c>
      <c r="G23" s="21"/>
      <c r="H23" s="1">
        <f>+C23-SUM(D23:G23)</f>
        <v>0</v>
      </c>
      <c r="I23" s="7" t="s">
        <v>114</v>
      </c>
      <c r="K23" s="7" t="s">
        <v>124</v>
      </c>
      <c r="L23" s="43"/>
      <c r="M23" s="43"/>
      <c r="N23" s="43"/>
      <c r="R23" s="36"/>
    </row>
    <row r="24" spans="1:18" ht="15">
      <c r="A24" s="7" t="s">
        <v>9</v>
      </c>
      <c r="B24" s="32">
        <v>18575</v>
      </c>
      <c r="C24" s="22">
        <f>217.29+73.32</f>
        <v>290.61</v>
      </c>
      <c r="D24" s="21">
        <v>217.29</v>
      </c>
      <c r="E24" s="21">
        <v>73.32</v>
      </c>
      <c r="F24" s="21"/>
      <c r="G24" s="21"/>
      <c r="H24" s="1">
        <f>+C24-SUM(D24:G24)</f>
        <v>0</v>
      </c>
      <c r="I24" s="7" t="s">
        <v>56</v>
      </c>
      <c r="K24" s="44" t="s">
        <v>56</v>
      </c>
      <c r="N24" s="43"/>
      <c r="R24" s="36"/>
    </row>
    <row r="25" spans="1:18" ht="15">
      <c r="A25" s="7" t="s">
        <v>115</v>
      </c>
      <c r="B25" s="32">
        <v>18576</v>
      </c>
      <c r="C25" s="21">
        <v>600</v>
      </c>
      <c r="D25" s="21">
        <v>600</v>
      </c>
      <c r="E25" s="21"/>
      <c r="F25" s="21"/>
      <c r="H25" s="1">
        <f>+C25-SUM(D25:G25)</f>
        <v>0</v>
      </c>
      <c r="I25" s="7" t="s">
        <v>58</v>
      </c>
      <c r="K25" s="44" t="s">
        <v>135</v>
      </c>
      <c r="N25" s="43"/>
      <c r="R25" s="36"/>
    </row>
    <row r="26" spans="1:13" ht="14.25">
      <c r="A26" s="7" t="s">
        <v>89</v>
      </c>
      <c r="B26" s="32">
        <v>18577</v>
      </c>
      <c r="C26" s="21">
        <f>19.98+81.7</f>
        <v>101.68</v>
      </c>
      <c r="D26" s="21"/>
      <c r="E26" s="21"/>
      <c r="F26" s="21"/>
      <c r="G26" s="21">
        <v>101.68</v>
      </c>
      <c r="H26" s="1">
        <f>+C26-SUM(D26:G26)</f>
        <v>0</v>
      </c>
      <c r="I26" s="7" t="s">
        <v>105</v>
      </c>
      <c r="K26" s="44" t="s">
        <v>112</v>
      </c>
      <c r="M26" s="43"/>
    </row>
    <row r="27" spans="1:13" ht="14.25">
      <c r="A27" s="7" t="s">
        <v>130</v>
      </c>
      <c r="B27" s="32">
        <v>18578</v>
      </c>
      <c r="C27" s="21">
        <v>100</v>
      </c>
      <c r="D27" s="1">
        <v>100</v>
      </c>
      <c r="E27" s="21"/>
      <c r="F27" s="21"/>
      <c r="G27" s="21"/>
      <c r="H27" s="1">
        <f>+C27-SUM(D27:G27)</f>
        <v>0</v>
      </c>
      <c r="I27" s="7" t="s">
        <v>58</v>
      </c>
      <c r="K27" s="44" t="s">
        <v>131</v>
      </c>
      <c r="M27" s="43"/>
    </row>
    <row r="28" spans="1:13" ht="14.25">
      <c r="A28" s="7" t="s">
        <v>91</v>
      </c>
      <c r="B28" s="32">
        <v>18579</v>
      </c>
      <c r="C28" s="21">
        <v>163</v>
      </c>
      <c r="D28" s="21"/>
      <c r="E28" s="21"/>
      <c r="F28" s="21"/>
      <c r="G28" s="21">
        <v>163</v>
      </c>
      <c r="H28" s="1">
        <f>+C28-SUM(D28:G28)</f>
        <v>0</v>
      </c>
      <c r="I28" s="7" t="s">
        <v>58</v>
      </c>
      <c r="K28" s="44" t="s">
        <v>110</v>
      </c>
      <c r="M28" s="43"/>
    </row>
    <row r="29" spans="1:13" ht="14.25">
      <c r="A29" s="7" t="s">
        <v>133</v>
      </c>
      <c r="B29" s="32">
        <v>18580</v>
      </c>
      <c r="C29" s="21">
        <v>5.67</v>
      </c>
      <c r="D29" s="21">
        <v>5.67</v>
      </c>
      <c r="E29" s="21"/>
      <c r="F29" s="21"/>
      <c r="H29" s="1">
        <f>+C29-SUM(D29:G29)</f>
        <v>0</v>
      </c>
      <c r="I29" s="7" t="s">
        <v>58</v>
      </c>
      <c r="K29" s="44" t="s">
        <v>134</v>
      </c>
      <c r="M29" s="43"/>
    </row>
    <row r="30" spans="1:13" ht="14.25">
      <c r="A30" s="22" t="s">
        <v>125</v>
      </c>
      <c r="B30" s="32">
        <v>18581</v>
      </c>
      <c r="C30" s="7">
        <v>351</v>
      </c>
      <c r="D30" s="1">
        <v>351</v>
      </c>
      <c r="H30" s="1">
        <f>+C30-SUM(D30:G30)</f>
        <v>0</v>
      </c>
      <c r="I30" s="7" t="s">
        <v>126</v>
      </c>
      <c r="J30" s="7" t="s">
        <v>155</v>
      </c>
      <c r="K30" s="7" t="s">
        <v>127</v>
      </c>
      <c r="M30" s="43"/>
    </row>
    <row r="31" spans="1:13" ht="14.25">
      <c r="A31" s="1" t="s">
        <v>138</v>
      </c>
      <c r="B31" s="32">
        <v>18582</v>
      </c>
      <c r="C31" s="1">
        <v>5195</v>
      </c>
      <c r="D31" s="1">
        <v>5195</v>
      </c>
      <c r="H31" s="1">
        <f>+C31-SUM(D31:G31)</f>
        <v>0</v>
      </c>
      <c r="I31" s="1" t="s">
        <v>139</v>
      </c>
      <c r="K31" s="1" t="s">
        <v>140</v>
      </c>
      <c r="M31" s="43"/>
    </row>
    <row r="32" spans="1:13" ht="14.25">
      <c r="A32" s="7" t="s">
        <v>57</v>
      </c>
      <c r="B32" s="32">
        <v>18583</v>
      </c>
      <c r="C32" s="21">
        <v>87.87</v>
      </c>
      <c r="D32" s="21">
        <v>21.97</v>
      </c>
      <c r="E32" s="21">
        <v>21.97</v>
      </c>
      <c r="F32" s="21">
        <v>21.97</v>
      </c>
      <c r="G32" s="1">
        <v>21.96</v>
      </c>
      <c r="H32" s="1">
        <f>+C32-SUM(D32:G32)</f>
        <v>0</v>
      </c>
      <c r="I32" s="7" t="s">
        <v>56</v>
      </c>
      <c r="K32" s="44" t="s">
        <v>56</v>
      </c>
      <c r="M32" s="43"/>
    </row>
    <row r="33" spans="1:13" ht="14.25">
      <c r="A33" s="7" t="s">
        <v>106</v>
      </c>
      <c r="B33" s="32">
        <v>18584</v>
      </c>
      <c r="C33" s="21">
        <v>1145.41</v>
      </c>
      <c r="D33" s="21">
        <v>286.35</v>
      </c>
      <c r="E33" s="21">
        <v>286.35</v>
      </c>
      <c r="F33" s="21">
        <v>286.36</v>
      </c>
      <c r="G33" s="1">
        <v>286.35</v>
      </c>
      <c r="H33" s="1">
        <f>+C33-SUM(D33:G33)</f>
        <v>0</v>
      </c>
      <c r="I33" s="7" t="s">
        <v>55</v>
      </c>
      <c r="K33" s="44" t="s">
        <v>59</v>
      </c>
      <c r="M33" s="43"/>
    </row>
    <row r="34" spans="1:13" ht="14.25">
      <c r="A34" s="7" t="s">
        <v>106</v>
      </c>
      <c r="B34" s="32">
        <v>18585</v>
      </c>
      <c r="C34" s="21">
        <v>1131.26</v>
      </c>
      <c r="D34" s="21">
        <v>282.82</v>
      </c>
      <c r="E34" s="21">
        <v>282.82</v>
      </c>
      <c r="F34" s="21">
        <v>282.81</v>
      </c>
      <c r="G34" s="1">
        <v>282.81</v>
      </c>
      <c r="H34" s="1">
        <f>+C34-SUM(D34:G34)</f>
        <v>0</v>
      </c>
      <c r="I34" s="7" t="s">
        <v>55</v>
      </c>
      <c r="K34" s="44" t="s">
        <v>59</v>
      </c>
      <c r="M34" s="43"/>
    </row>
    <row r="35" spans="1:11" ht="12.75">
      <c r="A35" s="2" t="s">
        <v>100</v>
      </c>
      <c r="C35" s="25">
        <f>SUM(C6:C34)</f>
        <v>17087.4</v>
      </c>
      <c r="D35" s="25">
        <f>SUM(D6:D34)</f>
        <v>12662.240000000002</v>
      </c>
      <c r="E35" s="25">
        <f>SUM(E6:E34)</f>
        <v>1370.7</v>
      </c>
      <c r="F35" s="25">
        <f>SUM(F6:F34)</f>
        <v>860.6400000000001</v>
      </c>
      <c r="G35" s="25">
        <f>SUM(G6:G34)</f>
        <v>2193.82</v>
      </c>
      <c r="I35" s="25">
        <f>SUM(D35:H35)</f>
        <v>17087.4</v>
      </c>
      <c r="J35" s="3"/>
      <c r="K35" s="9">
        <f>+C35-I35</f>
        <v>0</v>
      </c>
    </row>
    <row r="36" spans="1:10" ht="12.75">
      <c r="A36" s="2"/>
      <c r="C36" s="27"/>
      <c r="D36" s="27"/>
      <c r="E36" s="27"/>
      <c r="F36" s="27"/>
      <c r="G36" s="27"/>
      <c r="I36" s="27"/>
      <c r="J36" s="3"/>
    </row>
    <row r="37" spans="1:14" s="21" customFormat="1" ht="12.75">
      <c r="A37" s="41" t="s">
        <v>29</v>
      </c>
      <c r="B37" s="13"/>
      <c r="C37" s="14"/>
      <c r="D37" s="14"/>
      <c r="E37" s="14"/>
      <c r="F37" s="14"/>
      <c r="G37" s="15"/>
      <c r="H37" s="14"/>
      <c r="I37" s="15"/>
      <c r="J37" s="14"/>
      <c r="K37" s="16"/>
      <c r="L37" s="14"/>
      <c r="M37" s="14"/>
      <c r="N37" s="14"/>
    </row>
    <row r="39" spans="1:13" ht="12.75">
      <c r="A39" s="1" t="s">
        <v>25</v>
      </c>
      <c r="C39" s="7">
        <v>1125.32</v>
      </c>
      <c r="E39" s="1" t="s">
        <v>12</v>
      </c>
      <c r="F39" s="7"/>
      <c r="G39" s="7"/>
      <c r="H39" s="7"/>
      <c r="J39" s="7"/>
      <c r="K39" s="7"/>
      <c r="L39" s="7"/>
      <c r="M39" s="7"/>
    </row>
    <row r="40" spans="1:13" ht="12.75">
      <c r="A40" s="1" t="s">
        <v>24</v>
      </c>
      <c r="C40" s="1">
        <v>2831.55</v>
      </c>
      <c r="E40" s="7" t="s">
        <v>39</v>
      </c>
      <c r="L40" s="7"/>
      <c r="M40" s="7"/>
    </row>
    <row r="41" spans="1:13" ht="12.75">
      <c r="A41" s="1" t="s">
        <v>13</v>
      </c>
      <c r="C41" s="1">
        <v>237.5</v>
      </c>
      <c r="E41" s="1" t="s">
        <v>14</v>
      </c>
      <c r="G41" s="7"/>
      <c r="H41" s="7"/>
      <c r="J41" s="7"/>
      <c r="K41" s="7"/>
      <c r="L41" s="7"/>
      <c r="M41" s="7"/>
    </row>
    <row r="42" spans="1:13" ht="12.75">
      <c r="A42" s="1" t="s">
        <v>15</v>
      </c>
      <c r="C42" s="1">
        <v>18622.41</v>
      </c>
      <c r="E42" s="1" t="s">
        <v>16</v>
      </c>
      <c r="G42" s="7"/>
      <c r="H42" s="7"/>
      <c r="J42" s="7"/>
      <c r="K42" s="7"/>
      <c r="L42" s="7"/>
      <c r="M42" s="7"/>
    </row>
    <row r="43" spans="1:13" ht="12.75">
      <c r="A43" s="7" t="s">
        <v>22</v>
      </c>
      <c r="E43" s="7"/>
      <c r="G43" s="7"/>
      <c r="H43" s="7"/>
      <c r="J43" s="7"/>
      <c r="K43" s="7"/>
      <c r="L43" s="7"/>
      <c r="M43" s="7"/>
    </row>
    <row r="44" spans="1:14" ht="12.75">
      <c r="A44" s="7" t="s">
        <v>65</v>
      </c>
      <c r="E44" s="37"/>
      <c r="G44" s="7"/>
      <c r="H44" s="7"/>
      <c r="J44" s="7"/>
      <c r="K44" s="7"/>
      <c r="L44" s="7"/>
      <c r="M44" s="7"/>
      <c r="N44" s="7" t="s">
        <v>73</v>
      </c>
    </row>
    <row r="45" spans="1:14" ht="12.75">
      <c r="A45" s="7" t="s">
        <v>108</v>
      </c>
      <c r="C45" s="1">
        <v>75</v>
      </c>
      <c r="E45" s="37" t="s">
        <v>119</v>
      </c>
      <c r="G45" s="7"/>
      <c r="H45" s="7"/>
      <c r="J45" s="7"/>
      <c r="K45" s="7"/>
      <c r="L45" s="7"/>
      <c r="M45" s="7"/>
      <c r="N45" s="7"/>
    </row>
    <row r="46" spans="1:13" ht="12.75">
      <c r="A46" s="7" t="s">
        <v>41</v>
      </c>
      <c r="E46" s="7"/>
      <c r="G46" s="7"/>
      <c r="H46" s="7"/>
      <c r="J46" s="7"/>
      <c r="K46" s="7" t="s">
        <v>60</v>
      </c>
      <c r="L46" s="7"/>
      <c r="M46" s="7"/>
    </row>
    <row r="47" spans="1:13" ht="12.75">
      <c r="A47" s="7" t="s">
        <v>42</v>
      </c>
      <c r="E47" s="7"/>
      <c r="G47" s="7"/>
      <c r="H47" s="7"/>
      <c r="J47" s="7"/>
      <c r="K47" s="7"/>
      <c r="L47" s="7"/>
      <c r="M47" s="7"/>
    </row>
    <row r="48" spans="1:13" ht="12.75">
      <c r="A48" s="7" t="s">
        <v>21</v>
      </c>
      <c r="E48" s="7"/>
      <c r="H48" s="7"/>
      <c r="J48" s="7"/>
      <c r="K48" s="7"/>
      <c r="L48" s="7"/>
      <c r="M48" s="7"/>
    </row>
    <row r="49" spans="1:17" ht="12.75">
      <c r="A49" s="7" t="s">
        <v>20</v>
      </c>
      <c r="C49" s="1">
        <v>50</v>
      </c>
      <c r="E49" s="22" t="s">
        <v>120</v>
      </c>
      <c r="G49" s="7"/>
      <c r="H49" s="7"/>
      <c r="J49" s="7"/>
      <c r="K49" s="7"/>
      <c r="L49" s="7"/>
      <c r="M49" s="7"/>
      <c r="Q49" s="7" t="s">
        <v>73</v>
      </c>
    </row>
    <row r="50" spans="1:13" ht="12.75">
      <c r="A50" s="7" t="s">
        <v>76</v>
      </c>
      <c r="E50" s="22"/>
      <c r="G50" s="7"/>
      <c r="H50" s="7"/>
      <c r="J50" s="7"/>
      <c r="K50" s="7"/>
      <c r="L50" s="7"/>
      <c r="M50" s="7"/>
    </row>
    <row r="51" spans="1:13" ht="12.75">
      <c r="A51" s="7" t="s">
        <v>77</v>
      </c>
      <c r="E51" s="7"/>
      <c r="G51" s="7"/>
      <c r="H51" s="7"/>
      <c r="J51" s="7"/>
      <c r="K51" s="7"/>
      <c r="L51" s="7"/>
      <c r="M51" s="7"/>
    </row>
    <row r="52" spans="1:13" ht="12.75">
      <c r="A52" s="7" t="s">
        <v>46</v>
      </c>
      <c r="E52" s="7"/>
      <c r="G52" s="7"/>
      <c r="H52" s="7"/>
      <c r="J52" s="7"/>
      <c r="K52" s="7"/>
      <c r="L52" s="7"/>
      <c r="M52" s="7"/>
    </row>
    <row r="53" spans="1:13" ht="12.75">
      <c r="A53" s="7" t="s">
        <v>43</v>
      </c>
      <c r="E53" s="7"/>
      <c r="G53" s="7"/>
      <c r="H53" s="7"/>
      <c r="J53" s="7" t="s">
        <v>73</v>
      </c>
      <c r="K53" s="7"/>
      <c r="L53" s="7"/>
      <c r="M53" s="7"/>
    </row>
    <row r="54" spans="1:13" ht="12.75">
      <c r="A54" s="7" t="s">
        <v>44</v>
      </c>
      <c r="E54" s="7"/>
      <c r="G54" s="7"/>
      <c r="H54" s="7"/>
      <c r="J54" s="7"/>
      <c r="K54" s="7"/>
      <c r="L54" s="7"/>
      <c r="M54" s="7"/>
    </row>
    <row r="55" spans="1:13" ht="12.75">
      <c r="A55" s="7" t="s">
        <v>47</v>
      </c>
      <c r="E55" s="7"/>
      <c r="G55" s="7"/>
      <c r="H55" s="7"/>
      <c r="J55" s="7"/>
      <c r="K55" s="7"/>
      <c r="L55" s="7"/>
      <c r="M55" s="7"/>
    </row>
    <row r="56" spans="1:13" ht="12.75">
      <c r="A56" s="7" t="s">
        <v>113</v>
      </c>
      <c r="E56" s="7"/>
      <c r="F56" s="7"/>
      <c r="G56" s="7"/>
      <c r="H56" s="7"/>
      <c r="J56" s="7"/>
      <c r="K56" s="7"/>
      <c r="L56" s="7"/>
      <c r="M56" s="7"/>
    </row>
    <row r="57" spans="1:13" ht="12.75">
      <c r="A57" s="7" t="s">
        <v>50</v>
      </c>
      <c r="C57" s="1">
        <v>20</v>
      </c>
      <c r="E57" s="9" t="s">
        <v>121</v>
      </c>
      <c r="G57" s="7"/>
      <c r="H57" s="7"/>
      <c r="J57" s="7"/>
      <c r="K57" s="7"/>
      <c r="L57" s="7"/>
      <c r="M57" s="7"/>
    </row>
    <row r="58" spans="1:13" ht="12.75">
      <c r="A58" s="35" t="s">
        <v>116</v>
      </c>
      <c r="G58" s="7"/>
      <c r="H58" s="7"/>
      <c r="J58" s="7"/>
      <c r="K58" s="7"/>
      <c r="L58" s="7"/>
      <c r="M58" s="7"/>
    </row>
    <row r="59" spans="1:3" s="3" customFormat="1" ht="12.75">
      <c r="A59" s="2" t="s">
        <v>99</v>
      </c>
      <c r="B59" s="8"/>
      <c r="C59" s="25">
        <f>SUM(C39:C58)</f>
        <v>22961.78</v>
      </c>
    </row>
    <row r="60" spans="1:3" s="3" customFormat="1" ht="12.75">
      <c r="A60" s="2"/>
      <c r="B60" s="8"/>
      <c r="C60" s="27"/>
    </row>
    <row r="61" spans="1:14" s="3" customFormat="1" ht="12.75">
      <c r="A61" s="26" t="s">
        <v>33</v>
      </c>
      <c r="B61" s="17"/>
      <c r="C61" s="28"/>
      <c r="D61" s="12"/>
      <c r="E61" s="12"/>
      <c r="F61" s="11" t="s">
        <v>34</v>
      </c>
      <c r="G61" s="12"/>
      <c r="H61" s="12"/>
      <c r="I61" s="12"/>
      <c r="J61" s="12"/>
      <c r="K61" s="12"/>
      <c r="L61" s="12"/>
      <c r="M61" s="12"/>
      <c r="N61" s="12"/>
    </row>
    <row r="62" spans="1:3" s="3" customFormat="1" ht="12.75">
      <c r="A62" s="2"/>
      <c r="B62" s="8"/>
      <c r="C62" s="27"/>
    </row>
    <row r="63" spans="1:11" s="3" customFormat="1" ht="12.75">
      <c r="A63" s="2" t="s">
        <v>98</v>
      </c>
      <c r="B63" s="8"/>
      <c r="C63" s="25">
        <f>+C62</f>
        <v>0</v>
      </c>
      <c r="F63" s="3" t="s">
        <v>142</v>
      </c>
      <c r="K63" s="25">
        <f>SUM(B63:J63)</f>
        <v>0</v>
      </c>
    </row>
    <row r="64" spans="1:13" ht="12.75">
      <c r="A64" s="2"/>
      <c r="C64" s="3"/>
      <c r="D64" s="3"/>
      <c r="E64" s="3"/>
      <c r="F64" s="3"/>
      <c r="G64" s="3"/>
      <c r="H64" s="7"/>
      <c r="I64" s="3"/>
      <c r="J64" s="3"/>
      <c r="K64" s="7"/>
      <c r="L64" s="7"/>
      <c r="M64" s="7"/>
    </row>
    <row r="65" spans="1:14" s="21" customFormat="1" ht="12.75">
      <c r="A65" s="11" t="s">
        <v>27</v>
      </c>
      <c r="B65" s="13"/>
      <c r="C65" s="14"/>
      <c r="D65" s="14"/>
      <c r="E65" s="14"/>
      <c r="F65" s="11" t="s">
        <v>28</v>
      </c>
      <c r="G65" s="15"/>
      <c r="H65" s="15"/>
      <c r="I65" s="15"/>
      <c r="J65" s="15"/>
      <c r="K65" s="15"/>
      <c r="L65" s="15"/>
      <c r="M65" s="15"/>
      <c r="N65" s="14"/>
    </row>
    <row r="66" spans="1:13" ht="12.75">
      <c r="A66" s="7"/>
      <c r="D66" s="7"/>
      <c r="F66" s="7"/>
      <c r="G66" s="7"/>
      <c r="H66" s="7"/>
      <c r="J66" s="7"/>
      <c r="K66" s="7"/>
      <c r="L66" s="7"/>
      <c r="M66" s="7"/>
    </row>
    <row r="67" spans="1:13" ht="12.75">
      <c r="A67" s="3" t="s">
        <v>97</v>
      </c>
      <c r="B67" s="8"/>
      <c r="C67" s="25">
        <f>SUM(C66:C66)</f>
        <v>0</v>
      </c>
      <c r="D67" s="3"/>
      <c r="E67" s="3"/>
      <c r="F67" s="3" t="s">
        <v>80</v>
      </c>
      <c r="G67" s="3" t="s">
        <v>143</v>
      </c>
      <c r="H67" s="3"/>
      <c r="I67" s="3"/>
      <c r="J67" s="3"/>
      <c r="K67" s="25">
        <f>+C67</f>
        <v>0</v>
      </c>
      <c r="L67" s="7"/>
      <c r="M67" s="7"/>
    </row>
    <row r="68" spans="1:13" ht="12.75">
      <c r="A68" s="3"/>
      <c r="B68" s="8"/>
      <c r="C68" s="27"/>
      <c r="D68" s="3"/>
      <c r="E68" s="3"/>
      <c r="F68" s="3"/>
      <c r="G68" s="3"/>
      <c r="H68" s="3"/>
      <c r="I68" s="3"/>
      <c r="J68" s="3"/>
      <c r="K68" s="27"/>
      <c r="L68" s="7"/>
      <c r="M68" s="7"/>
    </row>
    <row r="69" spans="1:14" s="21" customFormat="1" ht="12.75">
      <c r="A69" s="11" t="s">
        <v>79</v>
      </c>
      <c r="B69" s="13"/>
      <c r="C69" s="14"/>
      <c r="D69" s="14"/>
      <c r="E69" s="14"/>
      <c r="F69" s="11" t="s">
        <v>82</v>
      </c>
      <c r="G69" s="15"/>
      <c r="H69" s="15"/>
      <c r="I69" s="15"/>
      <c r="J69" s="15"/>
      <c r="K69" s="15"/>
      <c r="L69" s="15"/>
      <c r="M69" s="15"/>
      <c r="N69" s="14"/>
    </row>
    <row r="70" spans="1:13" ht="12.75">
      <c r="A70" s="3"/>
      <c r="B70" s="8"/>
      <c r="C70" s="27"/>
      <c r="D70" s="3"/>
      <c r="E70" s="3"/>
      <c r="F70" s="3"/>
      <c r="G70" s="3"/>
      <c r="H70" s="3"/>
      <c r="I70" s="3"/>
      <c r="J70" s="3"/>
      <c r="K70" s="27"/>
      <c r="L70" s="7"/>
      <c r="M70" s="7"/>
    </row>
    <row r="71" spans="1:13" ht="12.75">
      <c r="A71" s="3"/>
      <c r="B71" s="8"/>
      <c r="C71" s="27"/>
      <c r="D71" s="3"/>
      <c r="E71" s="3"/>
      <c r="F71" s="7"/>
      <c r="G71" s="3"/>
      <c r="H71" s="3"/>
      <c r="I71" s="3"/>
      <c r="J71" s="3"/>
      <c r="K71" s="27"/>
      <c r="L71" s="7"/>
      <c r="M71" s="7"/>
    </row>
    <row r="72" spans="1:11" ht="12.75">
      <c r="A72" s="2" t="s">
        <v>101</v>
      </c>
      <c r="B72" s="8"/>
      <c r="C72" s="25">
        <f>SUM(C71:C71)</f>
        <v>0</v>
      </c>
      <c r="D72" s="3"/>
      <c r="E72" s="3"/>
      <c r="F72" s="3" t="s">
        <v>144</v>
      </c>
      <c r="G72" s="3"/>
      <c r="H72" s="3"/>
      <c r="I72" s="3"/>
      <c r="J72" s="3"/>
      <c r="K72" s="25">
        <f>SUM(K71:K71)</f>
        <v>0</v>
      </c>
    </row>
    <row r="73" spans="1:13" ht="12.75">
      <c r="A73" s="3"/>
      <c r="B73" s="8"/>
      <c r="C73" s="27"/>
      <c r="D73" s="3"/>
      <c r="E73" s="3"/>
      <c r="F73" s="3"/>
      <c r="G73" s="3"/>
      <c r="H73" s="3"/>
      <c r="I73" s="3"/>
      <c r="J73" s="3"/>
      <c r="K73" s="27"/>
      <c r="L73" s="7"/>
      <c r="M73" s="7"/>
    </row>
    <row r="74" spans="1:14" s="21" customFormat="1" ht="12.75">
      <c r="A74" s="11" t="s">
        <v>37</v>
      </c>
      <c r="B74" s="17"/>
      <c r="C74" s="12"/>
      <c r="D74" s="12"/>
      <c r="E74" s="12"/>
      <c r="F74" s="11" t="s">
        <v>38</v>
      </c>
      <c r="G74" s="12"/>
      <c r="H74" s="12"/>
      <c r="I74" s="12"/>
      <c r="J74" s="12"/>
      <c r="K74" s="12"/>
      <c r="L74" s="15"/>
      <c r="M74" s="15"/>
      <c r="N74" s="14"/>
    </row>
    <row r="75" spans="1:13" ht="12.75">
      <c r="A75" s="3"/>
      <c r="B75" s="8"/>
      <c r="C75" s="3"/>
      <c r="D75" s="3"/>
      <c r="E75" s="3"/>
      <c r="F75" s="3"/>
      <c r="G75" s="3"/>
      <c r="H75" s="3"/>
      <c r="I75" s="3"/>
      <c r="J75" s="3"/>
      <c r="K75" s="3"/>
      <c r="L75" s="7"/>
      <c r="M75" s="7"/>
    </row>
    <row r="76" spans="1:13" ht="12.75">
      <c r="A76" s="7" t="s">
        <v>66</v>
      </c>
      <c r="B76" s="32" t="s">
        <v>40</v>
      </c>
      <c r="C76" s="1">
        <v>1470</v>
      </c>
      <c r="D76" s="9" t="s">
        <v>67</v>
      </c>
      <c r="E76" s="9"/>
      <c r="F76" s="7" t="s">
        <v>62</v>
      </c>
      <c r="G76" s="3"/>
      <c r="H76" s="3"/>
      <c r="I76" s="3"/>
      <c r="J76" s="3"/>
      <c r="K76" s="7">
        <v>4821.45</v>
      </c>
      <c r="L76" s="7" t="s">
        <v>45</v>
      </c>
      <c r="M76" s="7"/>
    </row>
    <row r="77" spans="1:12" ht="12.75">
      <c r="A77" s="7" t="s">
        <v>11</v>
      </c>
      <c r="B77" s="31" t="s">
        <v>40</v>
      </c>
      <c r="C77" s="21">
        <v>805.4</v>
      </c>
      <c r="D77" s="9" t="s">
        <v>84</v>
      </c>
      <c r="E77" s="9"/>
      <c r="F77" s="7" t="s">
        <v>62</v>
      </c>
      <c r="K77" s="7"/>
      <c r="L77" s="7" t="s">
        <v>68</v>
      </c>
    </row>
    <row r="78" spans="1:13" ht="12.75">
      <c r="A78" s="7" t="s">
        <v>23</v>
      </c>
      <c r="B78" s="10">
        <v>1273</v>
      </c>
      <c r="C78" s="22">
        <v>54.5</v>
      </c>
      <c r="D78" s="9" t="s">
        <v>93</v>
      </c>
      <c r="F78" s="7" t="s">
        <v>145</v>
      </c>
      <c r="G78" s="3"/>
      <c r="H78" s="3"/>
      <c r="I78" s="3"/>
      <c r="J78" s="3"/>
      <c r="K78" s="7">
        <v>1205.36</v>
      </c>
      <c r="L78" s="9" t="s">
        <v>70</v>
      </c>
      <c r="M78" s="34"/>
    </row>
    <row r="79" spans="1:13" ht="12.75">
      <c r="A79" s="7" t="s">
        <v>85</v>
      </c>
      <c r="B79" s="10">
        <v>1274</v>
      </c>
      <c r="C79" s="21">
        <v>250</v>
      </c>
      <c r="D79" s="9" t="s">
        <v>86</v>
      </c>
      <c r="F79" s="7" t="s">
        <v>61</v>
      </c>
      <c r="G79" s="3"/>
      <c r="H79" s="3"/>
      <c r="I79" s="3"/>
      <c r="J79" s="3"/>
      <c r="K79" s="7"/>
      <c r="L79" s="37" t="s">
        <v>63</v>
      </c>
      <c r="M79" s="7"/>
    </row>
    <row r="80" spans="1:12" ht="12.75">
      <c r="A80" s="1" t="s">
        <v>132</v>
      </c>
      <c r="B80" s="10">
        <v>1275</v>
      </c>
      <c r="C80" s="21">
        <v>748.74</v>
      </c>
      <c r="D80" s="9" t="s">
        <v>154</v>
      </c>
      <c r="F80" s="7" t="s">
        <v>62</v>
      </c>
      <c r="G80" s="3"/>
      <c r="H80" s="3"/>
      <c r="I80" s="3"/>
      <c r="J80" s="3"/>
      <c r="K80" s="1"/>
      <c r="L80" s="7" t="s">
        <v>87</v>
      </c>
    </row>
    <row r="81" spans="1:12" ht="12.75">
      <c r="A81" s="7"/>
      <c r="B81" s="10"/>
      <c r="C81" s="21"/>
      <c r="D81" s="9"/>
      <c r="F81" s="7" t="s">
        <v>96</v>
      </c>
      <c r="G81" s="3"/>
      <c r="H81" s="3"/>
      <c r="I81" s="3"/>
      <c r="J81" s="3"/>
      <c r="K81" s="1">
        <v>3.87</v>
      </c>
      <c r="L81" s="7"/>
    </row>
    <row r="82" spans="1:13" ht="12.75">
      <c r="A82" s="7"/>
      <c r="B82" s="10"/>
      <c r="F82" s="3"/>
      <c r="G82" s="3"/>
      <c r="H82" s="3"/>
      <c r="I82" s="3"/>
      <c r="J82" s="3"/>
      <c r="K82" s="3"/>
      <c r="L82" s="7"/>
      <c r="M82" s="7"/>
    </row>
    <row r="83" spans="1:11" s="3" customFormat="1" ht="12.75">
      <c r="A83" s="3" t="s">
        <v>102</v>
      </c>
      <c r="B83" s="8"/>
      <c r="C83" s="25">
        <f>SUM(C76:C81)</f>
        <v>3328.6400000000003</v>
      </c>
      <c r="F83" s="3" t="s">
        <v>90</v>
      </c>
      <c r="K83" s="25">
        <f>SUM(K76:K81)</f>
        <v>6030.679999999999</v>
      </c>
    </row>
    <row r="84" spans="6:13" ht="12.75">
      <c r="F84" s="7"/>
      <c r="G84" s="7"/>
      <c r="H84" s="7"/>
      <c r="J84" s="7"/>
      <c r="K84" s="7"/>
      <c r="L84" s="7"/>
      <c r="M84" s="7"/>
    </row>
    <row r="85" spans="1:14" s="19" customFormat="1" ht="12.75">
      <c r="A85" s="11" t="s">
        <v>30</v>
      </c>
      <c r="B85" s="17"/>
      <c r="C85" s="12"/>
      <c r="D85" s="12"/>
      <c r="E85" s="12"/>
      <c r="F85" s="11" t="s">
        <v>31</v>
      </c>
      <c r="G85" s="12"/>
      <c r="H85" s="12"/>
      <c r="I85" s="12"/>
      <c r="J85" s="12"/>
      <c r="K85" s="12"/>
      <c r="L85" s="12"/>
      <c r="M85" s="15"/>
      <c r="N85" s="12"/>
    </row>
    <row r="86" spans="1:13" ht="12.75">
      <c r="A86" s="3"/>
      <c r="C86" s="4"/>
      <c r="D86" s="4"/>
      <c r="F86" s="7"/>
      <c r="G86" s="7"/>
      <c r="H86" s="7"/>
      <c r="J86" s="7"/>
      <c r="K86" s="7"/>
      <c r="L86" s="7"/>
      <c r="M86" s="7"/>
    </row>
    <row r="87" spans="1:13" ht="12.75">
      <c r="A87" s="7" t="s">
        <v>53</v>
      </c>
      <c r="D87" s="9"/>
      <c r="F87" s="7" t="s">
        <v>32</v>
      </c>
      <c r="G87" s="7"/>
      <c r="H87" s="7"/>
      <c r="J87" s="7"/>
      <c r="K87" s="7"/>
      <c r="L87" s="7"/>
      <c r="M87" s="7"/>
    </row>
    <row r="88" spans="1:13" ht="12.75">
      <c r="A88" s="7" t="s">
        <v>78</v>
      </c>
      <c r="D88" s="9"/>
      <c r="F88" s="7" t="s">
        <v>48</v>
      </c>
      <c r="G88" s="7"/>
      <c r="H88" s="7"/>
      <c r="J88" s="7"/>
      <c r="K88" s="7"/>
      <c r="L88" s="7"/>
      <c r="M88" s="7"/>
    </row>
    <row r="89" spans="1:13" ht="12.75">
      <c r="A89" s="7" t="s">
        <v>69</v>
      </c>
      <c r="F89" s="7" t="s">
        <v>74</v>
      </c>
      <c r="G89" s="7"/>
      <c r="H89" s="7"/>
      <c r="J89" s="7"/>
      <c r="K89" s="7"/>
      <c r="L89" s="7"/>
      <c r="M89" s="7"/>
    </row>
    <row r="90" spans="1:13" ht="12.75">
      <c r="A90" s="3"/>
      <c r="F90" s="7"/>
      <c r="G90" s="7"/>
      <c r="H90" s="7"/>
      <c r="J90" s="7"/>
      <c r="K90" s="7"/>
      <c r="L90" s="7"/>
      <c r="M90" s="7"/>
    </row>
    <row r="91" spans="1:11" s="3" customFormat="1" ht="12.75">
      <c r="A91" s="3" t="s">
        <v>103</v>
      </c>
      <c r="B91" s="8"/>
      <c r="C91" s="25">
        <f>SUM(C87+C88+C90)</f>
        <v>0</v>
      </c>
      <c r="F91" s="3" t="s">
        <v>146</v>
      </c>
      <c r="K91" s="25">
        <f>SUM(K87:K90)</f>
        <v>0</v>
      </c>
    </row>
    <row r="92" spans="1:13" ht="12.75">
      <c r="A92" s="3"/>
      <c r="F92" s="7"/>
      <c r="G92" s="7"/>
      <c r="H92" s="7"/>
      <c r="J92" s="7"/>
      <c r="K92" s="7"/>
      <c r="L92" s="7"/>
      <c r="M92" s="7"/>
    </row>
    <row r="93" spans="1:14" ht="12.75">
      <c r="A93" s="18" t="s">
        <v>141</v>
      </c>
      <c r="B93" s="13"/>
      <c r="C93" s="14"/>
      <c r="D93" s="14"/>
      <c r="E93" s="14"/>
      <c r="F93" s="14"/>
      <c r="G93" s="15"/>
      <c r="H93" s="15"/>
      <c r="I93" s="15"/>
      <c r="J93" s="15"/>
      <c r="K93" s="15"/>
      <c r="L93" s="15"/>
      <c r="M93" s="15"/>
      <c r="N93" s="14"/>
    </row>
    <row r="94" spans="7:13" ht="12.75">
      <c r="G94" s="7"/>
      <c r="H94" s="7"/>
      <c r="J94" s="7"/>
      <c r="K94" s="7"/>
      <c r="L94" s="7"/>
      <c r="M94" s="7"/>
    </row>
    <row r="95" spans="1:13" ht="12.75">
      <c r="A95" s="1" t="s">
        <v>17</v>
      </c>
      <c r="C95" s="21">
        <v>31231.5</v>
      </c>
      <c r="E95" s="7" t="s">
        <v>71</v>
      </c>
      <c r="G95" s="7">
        <v>47113.92</v>
      </c>
      <c r="H95" s="38"/>
      <c r="I95" s="7" t="s">
        <v>72</v>
      </c>
      <c r="J95" s="7"/>
      <c r="K95" s="7"/>
      <c r="L95" s="7"/>
      <c r="M95" s="7"/>
    </row>
    <row r="96" spans="1:13" ht="12.75">
      <c r="A96" s="7" t="s">
        <v>35</v>
      </c>
      <c r="C96" s="21">
        <v>0</v>
      </c>
      <c r="G96" s="7"/>
      <c r="H96" s="7"/>
      <c r="J96" s="7"/>
      <c r="K96" s="7"/>
      <c r="L96" s="7"/>
      <c r="M96" s="7"/>
    </row>
    <row r="97" spans="1:13" ht="12.75">
      <c r="A97" s="1" t="s">
        <v>18</v>
      </c>
      <c r="C97" s="21">
        <v>927.51</v>
      </c>
      <c r="G97" s="7"/>
      <c r="H97" s="7"/>
      <c r="J97" s="7"/>
      <c r="K97" s="7"/>
      <c r="L97" s="7"/>
      <c r="M97" s="7"/>
    </row>
    <row r="98" spans="1:13" ht="12.75">
      <c r="A98" s="7" t="s">
        <v>81</v>
      </c>
      <c r="C98" s="22">
        <v>12609.05</v>
      </c>
      <c r="G98" s="7"/>
      <c r="H98" s="7"/>
      <c r="J98" s="7"/>
      <c r="K98" s="7"/>
      <c r="L98" s="7"/>
      <c r="M98" s="7"/>
    </row>
    <row r="99" spans="1:13" ht="12.75">
      <c r="A99" s="7" t="s">
        <v>36</v>
      </c>
      <c r="C99" s="21">
        <v>47246.51</v>
      </c>
      <c r="G99" s="7"/>
      <c r="H99" s="7"/>
      <c r="J99" s="7"/>
      <c r="K99" s="7"/>
      <c r="L99" s="7"/>
      <c r="M99" s="7"/>
    </row>
    <row r="100" spans="1:5" ht="12.75">
      <c r="A100" s="1" t="s">
        <v>19</v>
      </c>
      <c r="C100" s="1">
        <v>70921.21</v>
      </c>
      <c r="E100" s="7" t="s">
        <v>73</v>
      </c>
    </row>
    <row r="102" spans="1:3" ht="12.75">
      <c r="A102" s="3" t="s">
        <v>64</v>
      </c>
      <c r="C102" s="39">
        <f>SUM(C95:C101)</f>
        <v>162935.78000000003</v>
      </c>
    </row>
    <row r="103" ht="12.75">
      <c r="E103" s="7"/>
    </row>
  </sheetData>
  <sheetProtection/>
  <printOptions gridLines="1"/>
  <pageMargins left="0.25" right="0.25" top="0.25" bottom="0.25" header="0.3" footer="0"/>
  <pageSetup fitToHeight="1" fitToWidth="1" horizontalDpi="600" verticalDpi="600" orientation="portrait" scale="56" r:id="rId1"/>
  <headerFooter alignWithMargins="0">
    <oddHeader>&amp;C&amp;"Arial,Bold"&amp;14VILLAGE OF DUNCAN MONTHLY RECAP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Duncan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</dc:creator>
  <cp:keywords/>
  <dc:description/>
  <cp:lastModifiedBy>Village of Duncan</cp:lastModifiedBy>
  <cp:lastPrinted>2017-01-10T00:37:41Z</cp:lastPrinted>
  <dcterms:created xsi:type="dcterms:W3CDTF">2007-07-31T03:53:59Z</dcterms:created>
  <dcterms:modified xsi:type="dcterms:W3CDTF">2017-01-10T03:03:35Z</dcterms:modified>
  <cp:category/>
  <cp:version/>
  <cp:contentType/>
  <cp:contentStatus/>
</cp:coreProperties>
</file>